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EstaPastaDeTrabalho" defaultThemeVersion="124226"/>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8800" windowHeight="12435"/>
  </bookViews>
  <sheets>
    <sheet name="Geral" sheetId="3" r:id="rId1"/>
    <sheet name="Atletas" sheetId="8" r:id="rId2"/>
    <sheet name="Inscrições" sheetId="6" r:id="rId3"/>
  </sheets>
  <definedNames>
    <definedName name="_xlnm._FilterDatabase" localSheetId="2" hidden="1">Inscrições!$A$1:$N$1</definedName>
    <definedName name="_xlnm.Print_Area" localSheetId="2">Inscrições!$A$1:$N$4</definedName>
    <definedName name="DF">Geral!$B$35:$B$41</definedName>
    <definedName name="DM">Geral!$B$28:$B$34</definedName>
    <definedName name="DX">Geral!$B$42:$B$48</definedName>
    <definedName name="SF">Geral!$B$21:$B$27</definedName>
    <definedName name="SM">Geral!$B$13:$B$20</definedName>
  </definedNames>
  <calcPr calcId="152511"/>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3" i="6" l="1"/>
  <c r="K14" i="6" l="1"/>
  <c r="K15" i="6"/>
  <c r="K16" i="6"/>
  <c r="K17" i="6"/>
  <c r="K18" i="6"/>
  <c r="K19" i="6"/>
  <c r="K20" i="6"/>
  <c r="K21" i="6"/>
  <c r="K22" i="6"/>
  <c r="K23" i="6"/>
  <c r="K24" i="6"/>
  <c r="K25" i="6"/>
  <c r="K26" i="6"/>
  <c r="K27" i="6"/>
  <c r="K28" i="6"/>
  <c r="K29" i="6"/>
  <c r="K30" i="6"/>
  <c r="K31" i="6"/>
  <c r="K32" i="6"/>
  <c r="K33" i="6"/>
  <c r="K34" i="6"/>
  <c r="K35" i="6"/>
  <c r="K36" i="6"/>
  <c r="K37" i="6"/>
  <c r="K38" i="6"/>
  <c r="K39" i="6"/>
  <c r="K40" i="6"/>
  <c r="K41" i="6"/>
  <c r="K42" i="6"/>
  <c r="K43" i="6"/>
  <c r="K44" i="6"/>
  <c r="K45" i="6"/>
  <c r="K46" i="6"/>
  <c r="K47" i="6"/>
  <c r="K48" i="6"/>
  <c r="K49" i="6"/>
  <c r="K50" i="6"/>
  <c r="K51" i="6"/>
  <c r="K52" i="6"/>
  <c r="K53" i="6"/>
  <c r="K54" i="6"/>
  <c r="K55" i="6"/>
  <c r="K56" i="6"/>
  <c r="K57" i="6"/>
  <c r="K58" i="6"/>
  <c r="K59" i="6"/>
  <c r="K60" i="6"/>
  <c r="K61" i="6"/>
  <c r="K62" i="6"/>
  <c r="K63" i="6"/>
  <c r="K64" i="6"/>
  <c r="K65" i="6"/>
  <c r="K66" i="6"/>
  <c r="K67" i="6"/>
  <c r="K68" i="6"/>
  <c r="K69" i="6"/>
  <c r="K70" i="6"/>
  <c r="K71" i="6"/>
  <c r="K72" i="6"/>
  <c r="K73" i="6"/>
  <c r="K74" i="6"/>
  <c r="K75" i="6"/>
  <c r="K76" i="6"/>
  <c r="K77" i="6"/>
  <c r="K78" i="6"/>
  <c r="K79" i="6"/>
  <c r="K80" i="6"/>
  <c r="K81" i="6"/>
  <c r="K82" i="6"/>
  <c r="K83" i="6"/>
  <c r="K84" i="6"/>
  <c r="K85" i="6"/>
  <c r="K86" i="6"/>
  <c r="K87" i="6"/>
  <c r="K88" i="6"/>
  <c r="K89" i="6"/>
  <c r="K90" i="6"/>
  <c r="K91" i="6"/>
  <c r="K92" i="6"/>
  <c r="K93" i="6"/>
  <c r="K94" i="6"/>
  <c r="K95" i="6"/>
  <c r="K96" i="6"/>
  <c r="K97" i="6"/>
  <c r="K98" i="6"/>
  <c r="K99" i="6"/>
  <c r="K100" i="6"/>
  <c r="K101" i="6"/>
  <c r="K102" i="6"/>
  <c r="K103" i="6"/>
  <c r="K104" i="6"/>
  <c r="K105" i="6"/>
  <c r="K106" i="6"/>
  <c r="K107" i="6"/>
  <c r="K108" i="6"/>
  <c r="K109" i="6"/>
  <c r="K110" i="6"/>
  <c r="K111" i="6"/>
  <c r="K112" i="6"/>
  <c r="K113" i="6"/>
  <c r="K114" i="6"/>
  <c r="K115" i="6"/>
  <c r="K116" i="6"/>
  <c r="K117" i="6"/>
  <c r="K118" i="6"/>
  <c r="K119" i="6"/>
  <c r="K120" i="6"/>
  <c r="K121" i="6"/>
  <c r="K122" i="6"/>
  <c r="K123" i="6"/>
  <c r="K124" i="6"/>
  <c r="K125" i="6"/>
  <c r="K126" i="6"/>
  <c r="K127" i="6"/>
  <c r="K128" i="6"/>
  <c r="K129" i="6"/>
  <c r="K130" i="6"/>
  <c r="K131" i="6"/>
  <c r="K132" i="6"/>
  <c r="K133" i="6"/>
  <c r="K134" i="6"/>
  <c r="K135" i="6"/>
  <c r="K136" i="6"/>
  <c r="K137" i="6"/>
  <c r="K138" i="6"/>
  <c r="K139" i="6"/>
  <c r="K140" i="6"/>
  <c r="K141" i="6"/>
  <c r="K142" i="6"/>
  <c r="K143" i="6"/>
  <c r="K144" i="6"/>
  <c r="K145" i="6"/>
  <c r="K146" i="6"/>
  <c r="K147" i="6"/>
  <c r="K148" i="6"/>
  <c r="K149" i="6"/>
  <c r="K150" i="6"/>
  <c r="K151" i="6"/>
  <c r="K152" i="6"/>
  <c r="K153" i="6"/>
  <c r="K154" i="6"/>
  <c r="K155" i="6"/>
  <c r="K156" i="6"/>
  <c r="K157" i="6"/>
  <c r="K158" i="6"/>
  <c r="K159" i="6"/>
  <c r="K160" i="6"/>
  <c r="K161" i="6"/>
  <c r="K162" i="6"/>
  <c r="K163" i="6"/>
  <c r="K164" i="6"/>
  <c r="K165" i="6"/>
  <c r="K166" i="6"/>
  <c r="K167" i="6"/>
  <c r="K168" i="6"/>
  <c r="K169" i="6"/>
  <c r="K170" i="6"/>
  <c r="K171" i="6"/>
  <c r="K172" i="6"/>
  <c r="I14" i="6" l="1"/>
  <c r="I15" i="6"/>
  <c r="I16" i="6"/>
  <c r="I17" i="6"/>
  <c r="I18" i="6"/>
  <c r="I19" i="6"/>
  <c r="I20" i="6"/>
  <c r="I21" i="6"/>
  <c r="I22" i="6"/>
  <c r="I23" i="6"/>
  <c r="I24" i="6"/>
  <c r="I25" i="6"/>
  <c r="I26" i="6"/>
  <c r="I27" i="6"/>
  <c r="I28" i="6"/>
  <c r="I29" i="6"/>
  <c r="I30" i="6"/>
  <c r="I31" i="6"/>
  <c r="I32" i="6"/>
  <c r="I33" i="6"/>
  <c r="I34" i="6"/>
  <c r="I35" i="6"/>
  <c r="I36" i="6"/>
  <c r="I37" i="6"/>
  <c r="I38" i="6"/>
  <c r="I39" i="6"/>
  <c r="I40" i="6"/>
  <c r="I41" i="6"/>
  <c r="I42" i="6"/>
  <c r="I43" i="6"/>
  <c r="I44" i="6"/>
  <c r="I45" i="6"/>
  <c r="I46" i="6"/>
  <c r="I47" i="6"/>
  <c r="I48" i="6"/>
  <c r="I49" i="6"/>
  <c r="I50" i="6"/>
  <c r="I51" i="6"/>
  <c r="I52" i="6"/>
  <c r="I53" i="6"/>
  <c r="I54" i="6"/>
  <c r="I55" i="6"/>
  <c r="I56" i="6"/>
  <c r="I57" i="6"/>
  <c r="I58" i="6"/>
  <c r="I59" i="6"/>
  <c r="I60" i="6"/>
  <c r="I61" i="6"/>
  <c r="I62" i="6"/>
  <c r="I63" i="6"/>
  <c r="I64" i="6"/>
  <c r="I65" i="6"/>
  <c r="I66" i="6"/>
  <c r="I67" i="6"/>
  <c r="I68" i="6"/>
  <c r="I69" i="6"/>
  <c r="I70" i="6"/>
  <c r="I71" i="6"/>
  <c r="I72" i="6"/>
  <c r="I73" i="6"/>
  <c r="I74" i="6"/>
  <c r="I75" i="6"/>
  <c r="I76" i="6"/>
  <c r="I77" i="6"/>
  <c r="I78" i="6"/>
  <c r="I79" i="6"/>
  <c r="I80" i="6"/>
  <c r="I81" i="6"/>
  <c r="I82" i="6"/>
  <c r="I83" i="6"/>
  <c r="I84" i="6"/>
  <c r="I85" i="6"/>
  <c r="I86" i="6"/>
  <c r="I87" i="6"/>
  <c r="I88" i="6"/>
  <c r="I89" i="6"/>
  <c r="I90" i="6"/>
  <c r="I91" i="6"/>
  <c r="I92" i="6"/>
  <c r="I93" i="6"/>
  <c r="I94" i="6"/>
  <c r="I95" i="6"/>
  <c r="I96" i="6"/>
  <c r="I97" i="6"/>
  <c r="I98" i="6"/>
  <c r="I99" i="6"/>
  <c r="I100" i="6"/>
  <c r="I101" i="6"/>
  <c r="I102" i="6"/>
  <c r="I103" i="6"/>
  <c r="I104" i="6"/>
  <c r="I105" i="6"/>
  <c r="I106" i="6"/>
  <c r="I107" i="6"/>
  <c r="I108" i="6"/>
  <c r="I109" i="6"/>
  <c r="I110" i="6"/>
  <c r="I111" i="6"/>
  <c r="I112" i="6"/>
  <c r="I113" i="6"/>
  <c r="I114" i="6"/>
  <c r="I115" i="6"/>
  <c r="I116" i="6"/>
  <c r="I117" i="6"/>
  <c r="I118" i="6"/>
  <c r="I119" i="6"/>
  <c r="I120" i="6"/>
  <c r="I121" i="6"/>
  <c r="I122" i="6"/>
  <c r="I123" i="6"/>
  <c r="I124" i="6"/>
  <c r="I125" i="6"/>
  <c r="I126" i="6"/>
  <c r="I127" i="6"/>
  <c r="I128" i="6"/>
  <c r="I129" i="6"/>
  <c r="I130" i="6"/>
  <c r="I131" i="6"/>
  <c r="I132" i="6"/>
  <c r="I133" i="6"/>
  <c r="I134" i="6"/>
  <c r="I135" i="6"/>
  <c r="I136" i="6"/>
  <c r="I137" i="6"/>
  <c r="I138" i="6"/>
  <c r="I139" i="6"/>
  <c r="I140" i="6"/>
  <c r="I141" i="6"/>
  <c r="I142" i="6"/>
  <c r="I143" i="6"/>
  <c r="I144" i="6"/>
  <c r="I145" i="6"/>
  <c r="I146" i="6"/>
  <c r="I147" i="6"/>
  <c r="I148" i="6"/>
  <c r="I149" i="6"/>
  <c r="I150" i="6"/>
  <c r="I151" i="6"/>
  <c r="I152" i="6"/>
  <c r="I153" i="6"/>
  <c r="I154" i="6"/>
  <c r="I155" i="6"/>
  <c r="I156" i="6"/>
  <c r="I157" i="6"/>
  <c r="I158" i="6"/>
  <c r="I159" i="6"/>
  <c r="I160" i="6"/>
  <c r="I161" i="6"/>
  <c r="I162" i="6"/>
  <c r="I163" i="6"/>
  <c r="I164" i="6"/>
  <c r="I165" i="6"/>
  <c r="I166" i="6"/>
  <c r="I167" i="6"/>
  <c r="I168" i="6"/>
  <c r="I169" i="6"/>
  <c r="I170" i="6"/>
  <c r="I171" i="6"/>
  <c r="I172" i="6"/>
  <c r="G5" i="6"/>
  <c r="G8" i="6"/>
  <c r="G11" i="6"/>
  <c r="G14" i="6"/>
  <c r="G17" i="6"/>
  <c r="G20" i="6"/>
  <c r="G23" i="6"/>
  <c r="G26" i="6"/>
  <c r="G29" i="6"/>
  <c r="G32" i="6"/>
  <c r="G35" i="6"/>
  <c r="G38" i="6"/>
  <c r="G41" i="6"/>
  <c r="G44" i="6"/>
  <c r="G47" i="6"/>
  <c r="G50" i="6"/>
  <c r="G53" i="6"/>
  <c r="G56" i="6"/>
  <c r="G59" i="6"/>
  <c r="G62" i="6"/>
  <c r="G65" i="6"/>
  <c r="G68" i="6"/>
  <c r="G71" i="6"/>
  <c r="G74" i="6"/>
  <c r="G77" i="6"/>
  <c r="G80" i="6"/>
  <c r="G83" i="6"/>
  <c r="G86" i="6"/>
  <c r="G89" i="6"/>
  <c r="G92" i="6"/>
  <c r="G95" i="6"/>
  <c r="G98" i="6"/>
  <c r="G101" i="6"/>
  <c r="G104" i="6"/>
  <c r="G107" i="6"/>
  <c r="G110" i="6"/>
  <c r="G113" i="6"/>
  <c r="G116" i="6"/>
  <c r="G119" i="6"/>
  <c r="G122" i="6"/>
  <c r="G125" i="6"/>
  <c r="G128" i="6"/>
  <c r="G131" i="6"/>
  <c r="G134" i="6"/>
  <c r="G137" i="6"/>
  <c r="G140" i="6"/>
  <c r="G143" i="6"/>
  <c r="G146" i="6"/>
  <c r="G149" i="6"/>
  <c r="G152" i="6"/>
  <c r="G155" i="6"/>
  <c r="G158" i="6"/>
  <c r="G161" i="6"/>
  <c r="G164" i="6"/>
  <c r="G167" i="6"/>
  <c r="G170" i="6"/>
  <c r="F5" i="6"/>
  <c r="F8" i="6"/>
  <c r="F11" i="6"/>
  <c r="F14" i="6"/>
  <c r="F17" i="6"/>
  <c r="F20" i="6"/>
  <c r="F23" i="6"/>
  <c r="F26" i="6"/>
  <c r="F29" i="6"/>
  <c r="F32" i="6"/>
  <c r="F35" i="6"/>
  <c r="F38" i="6"/>
  <c r="F41" i="6"/>
  <c r="F44" i="6"/>
  <c r="F47" i="6"/>
  <c r="F50" i="6"/>
  <c r="F53" i="6"/>
  <c r="F56" i="6"/>
  <c r="F59" i="6"/>
  <c r="F62" i="6"/>
  <c r="F65" i="6"/>
  <c r="F68" i="6"/>
  <c r="F71" i="6"/>
  <c r="F74" i="6"/>
  <c r="F77" i="6"/>
  <c r="F80" i="6"/>
  <c r="F83" i="6"/>
  <c r="F86" i="6"/>
  <c r="F89" i="6"/>
  <c r="F92" i="6"/>
  <c r="F95" i="6"/>
  <c r="F98" i="6"/>
  <c r="F101" i="6"/>
  <c r="F104" i="6"/>
  <c r="F107" i="6"/>
  <c r="F110" i="6"/>
  <c r="F113" i="6"/>
  <c r="F116" i="6"/>
  <c r="F119" i="6"/>
  <c r="F122" i="6"/>
  <c r="F125" i="6"/>
  <c r="F128" i="6"/>
  <c r="F131" i="6"/>
  <c r="F134" i="6"/>
  <c r="F137" i="6"/>
  <c r="F140" i="6"/>
  <c r="F143" i="6"/>
  <c r="F146" i="6"/>
  <c r="F149" i="6"/>
  <c r="F152" i="6"/>
  <c r="F155" i="6"/>
  <c r="F158" i="6"/>
  <c r="F161" i="6"/>
  <c r="F164" i="6"/>
  <c r="F167" i="6"/>
  <c r="F170" i="6"/>
  <c r="E5" i="6"/>
  <c r="I6" i="6" s="1"/>
  <c r="E8" i="6"/>
  <c r="I8" i="6" s="1"/>
  <c r="E11" i="6"/>
  <c r="I12" i="6" s="1"/>
  <c r="E14" i="6"/>
  <c r="E17" i="6"/>
  <c r="E20" i="6"/>
  <c r="E23" i="6"/>
  <c r="E26" i="6"/>
  <c r="E29" i="6"/>
  <c r="E32" i="6"/>
  <c r="E35" i="6"/>
  <c r="E38" i="6"/>
  <c r="E41" i="6"/>
  <c r="E44" i="6"/>
  <c r="E47" i="6"/>
  <c r="E50" i="6"/>
  <c r="E53" i="6"/>
  <c r="E56" i="6"/>
  <c r="E59" i="6"/>
  <c r="E62" i="6"/>
  <c r="E65" i="6"/>
  <c r="E68" i="6"/>
  <c r="E71" i="6"/>
  <c r="E74" i="6"/>
  <c r="E77" i="6"/>
  <c r="E80" i="6"/>
  <c r="E83" i="6"/>
  <c r="E86" i="6"/>
  <c r="E89" i="6"/>
  <c r="E92" i="6"/>
  <c r="E95" i="6"/>
  <c r="E98" i="6"/>
  <c r="E101" i="6"/>
  <c r="E104" i="6"/>
  <c r="E107" i="6"/>
  <c r="E110" i="6"/>
  <c r="E113" i="6"/>
  <c r="E116" i="6"/>
  <c r="E119" i="6"/>
  <c r="E122" i="6"/>
  <c r="E125" i="6"/>
  <c r="E128" i="6"/>
  <c r="E131" i="6"/>
  <c r="E134" i="6"/>
  <c r="E137" i="6"/>
  <c r="E140" i="6"/>
  <c r="E143" i="6"/>
  <c r="E146" i="6"/>
  <c r="E149" i="6"/>
  <c r="E152" i="6"/>
  <c r="E155" i="6"/>
  <c r="E158" i="6"/>
  <c r="E161" i="6"/>
  <c r="E164" i="6"/>
  <c r="E167" i="6"/>
  <c r="E170" i="6"/>
  <c r="C5" i="6"/>
  <c r="C8" i="6"/>
  <c r="C11" i="6"/>
  <c r="C14" i="6"/>
  <c r="C17" i="6"/>
  <c r="C20" i="6"/>
  <c r="C23" i="6"/>
  <c r="C26" i="6"/>
  <c r="C29" i="6"/>
  <c r="C32" i="6"/>
  <c r="C35" i="6"/>
  <c r="C38" i="6"/>
  <c r="C41" i="6"/>
  <c r="C44" i="6"/>
  <c r="C47" i="6"/>
  <c r="C50" i="6"/>
  <c r="C53" i="6"/>
  <c r="C56" i="6"/>
  <c r="C59" i="6"/>
  <c r="C62" i="6"/>
  <c r="C65" i="6"/>
  <c r="C68" i="6"/>
  <c r="C71" i="6"/>
  <c r="C74" i="6"/>
  <c r="C77" i="6"/>
  <c r="C80" i="6"/>
  <c r="C83" i="6"/>
  <c r="C86" i="6"/>
  <c r="C89" i="6"/>
  <c r="C92" i="6"/>
  <c r="C95" i="6"/>
  <c r="C98" i="6"/>
  <c r="C101" i="6"/>
  <c r="C104" i="6"/>
  <c r="C107" i="6"/>
  <c r="C110" i="6"/>
  <c r="C113" i="6"/>
  <c r="C116" i="6"/>
  <c r="C119" i="6"/>
  <c r="C122" i="6"/>
  <c r="C125" i="6"/>
  <c r="C128" i="6"/>
  <c r="C131" i="6"/>
  <c r="C134" i="6"/>
  <c r="C137" i="6"/>
  <c r="C140" i="6"/>
  <c r="C143" i="6"/>
  <c r="C146" i="6"/>
  <c r="C149" i="6"/>
  <c r="C152" i="6"/>
  <c r="C155" i="6"/>
  <c r="C158" i="6"/>
  <c r="C161" i="6"/>
  <c r="C164" i="6"/>
  <c r="C167" i="6"/>
  <c r="C170" i="6"/>
  <c r="I13" i="6" l="1"/>
  <c r="K11" i="6"/>
  <c r="K12" i="6"/>
  <c r="K13" i="6"/>
  <c r="I11" i="6"/>
  <c r="I7" i="6"/>
  <c r="K5" i="6"/>
  <c r="K6" i="6"/>
  <c r="K7" i="6"/>
  <c r="I5" i="6"/>
  <c r="I9" i="6"/>
  <c r="K9" i="6"/>
  <c r="K10" i="6"/>
  <c r="K8" i="6"/>
  <c r="I10" i="6"/>
  <c r="K173" i="6"/>
  <c r="K174" i="6"/>
  <c r="K175" i="6"/>
  <c r="K176" i="6"/>
  <c r="K177" i="6"/>
  <c r="K178" i="6"/>
  <c r="K179" i="6"/>
  <c r="K180" i="6"/>
  <c r="K181" i="6"/>
  <c r="K182" i="6"/>
  <c r="K183" i="6"/>
  <c r="K184" i="6"/>
  <c r="K185" i="6"/>
  <c r="K186" i="6"/>
  <c r="K187" i="6"/>
  <c r="K188" i="6"/>
  <c r="K189" i="6"/>
  <c r="K190" i="6"/>
  <c r="K191" i="6"/>
  <c r="K192" i="6"/>
  <c r="K193" i="6"/>
  <c r="K194" i="6"/>
  <c r="K195" i="6"/>
  <c r="K196" i="6"/>
  <c r="K197" i="6"/>
  <c r="K198" i="6"/>
  <c r="K199" i="6"/>
  <c r="K200" i="6"/>
  <c r="K201" i="6"/>
  <c r="K202" i="6"/>
  <c r="K203" i="6"/>
  <c r="K204" i="6"/>
  <c r="K205" i="6"/>
  <c r="K206" i="6"/>
  <c r="K207" i="6"/>
  <c r="K208" i="6"/>
  <c r="K209" i="6"/>
  <c r="K210" i="6"/>
  <c r="K211" i="6"/>
  <c r="K212" i="6"/>
  <c r="K213" i="6"/>
  <c r="K214" i="6"/>
  <c r="K215" i="6"/>
  <c r="K216" i="6"/>
  <c r="K217" i="6"/>
  <c r="K218" i="6"/>
  <c r="K219" i="6"/>
  <c r="K220" i="6"/>
  <c r="K221" i="6"/>
  <c r="K222" i="6"/>
  <c r="K223" i="6"/>
  <c r="K224" i="6"/>
  <c r="K225" i="6"/>
  <c r="K226" i="6"/>
  <c r="K227" i="6"/>
  <c r="K228" i="6"/>
  <c r="K229" i="6"/>
  <c r="K230" i="6"/>
  <c r="K231" i="6"/>
  <c r="K232" i="6"/>
  <c r="K233" i="6"/>
  <c r="K234" i="6"/>
  <c r="K235" i="6"/>
  <c r="K236" i="6"/>
  <c r="K237" i="6"/>
  <c r="K238" i="6"/>
  <c r="K239" i="6"/>
  <c r="K240" i="6"/>
  <c r="K241" i="6"/>
  <c r="K242" i="6"/>
  <c r="K243" i="6"/>
  <c r="K244" i="6"/>
  <c r="K245" i="6"/>
  <c r="K246" i="6"/>
  <c r="K247" i="6"/>
  <c r="K248" i="6"/>
  <c r="K249" i="6"/>
  <c r="K250" i="6"/>
  <c r="K251" i="6"/>
  <c r="K252" i="6"/>
  <c r="K253" i="6"/>
  <c r="K254" i="6"/>
  <c r="K255" i="6"/>
  <c r="K256" i="6"/>
  <c r="K257" i="6"/>
  <c r="K258" i="6"/>
  <c r="K259" i="6"/>
  <c r="K260" i="6"/>
  <c r="K261" i="6"/>
  <c r="K262" i="6"/>
  <c r="K263" i="6"/>
  <c r="K264" i="6"/>
  <c r="K265" i="6"/>
  <c r="K266" i="6"/>
  <c r="K267" i="6"/>
  <c r="K268" i="6"/>
  <c r="K269" i="6"/>
  <c r="K270" i="6"/>
  <c r="K271" i="6"/>
  <c r="K272" i="6"/>
  <c r="K273" i="6"/>
  <c r="K274" i="6"/>
  <c r="K275" i="6"/>
  <c r="K276" i="6"/>
  <c r="K277" i="6"/>
  <c r="K278" i="6"/>
  <c r="K279" i="6"/>
  <c r="K280" i="6"/>
  <c r="K281" i="6"/>
  <c r="K282" i="6"/>
  <c r="K283" i="6"/>
  <c r="K284" i="6"/>
  <c r="K285" i="6"/>
  <c r="K286" i="6"/>
  <c r="K287" i="6"/>
  <c r="K288" i="6"/>
  <c r="K289" i="6"/>
  <c r="K290" i="6"/>
  <c r="K291" i="6"/>
  <c r="K292" i="6"/>
  <c r="K293" i="6"/>
  <c r="K294" i="6"/>
  <c r="K295" i="6"/>
  <c r="K297" i="6"/>
  <c r="K298" i="6"/>
  <c r="K299" i="6"/>
  <c r="K300" i="6"/>
  <c r="K301" i="6"/>
  <c r="A164" i="6" l="1"/>
  <c r="A152" i="6"/>
  <c r="A140" i="6"/>
  <c r="A128" i="6"/>
  <c r="A116" i="6"/>
  <c r="A104" i="6"/>
  <c r="A92" i="6"/>
  <c r="A80" i="6"/>
  <c r="A68" i="6"/>
  <c r="A56" i="6"/>
  <c r="A44" i="6"/>
  <c r="A32" i="6"/>
  <c r="A20" i="6"/>
  <c r="A11" i="6"/>
  <c r="A167" i="6"/>
  <c r="A155" i="6"/>
  <c r="A143" i="6"/>
  <c r="A131" i="6"/>
  <c r="A119" i="6"/>
  <c r="A107" i="6"/>
  <c r="A95" i="6"/>
  <c r="A83" i="6"/>
  <c r="A71" i="6"/>
  <c r="A59" i="6"/>
  <c r="A47" i="6"/>
  <c r="A35" i="6"/>
  <c r="A23" i="6"/>
  <c r="A170" i="6"/>
  <c r="A158" i="6"/>
  <c r="A146" i="6"/>
  <c r="A134" i="6"/>
  <c r="A122" i="6"/>
  <c r="A110" i="6"/>
  <c r="A98" i="6"/>
  <c r="A86" i="6"/>
  <c r="A74" i="6"/>
  <c r="A62" i="6"/>
  <c r="A50" i="6"/>
  <c r="A38" i="6"/>
  <c r="A26" i="6"/>
  <c r="A161" i="6"/>
  <c r="A149" i="6"/>
  <c r="A137" i="6"/>
  <c r="A125" i="6"/>
  <c r="A113" i="6"/>
  <c r="A101" i="6"/>
  <c r="A89" i="6"/>
  <c r="A77" i="6"/>
  <c r="A65" i="6"/>
  <c r="A53" i="6"/>
  <c r="A41" i="6"/>
  <c r="A29" i="6"/>
  <c r="A17" i="6"/>
  <c r="A8" i="6"/>
  <c r="M115" i="6"/>
  <c r="M114" i="6"/>
  <c r="M64" i="6"/>
  <c r="M63" i="6"/>
  <c r="M61" i="6"/>
  <c r="M60" i="6"/>
  <c r="M46" i="6"/>
  <c r="M45" i="6"/>
  <c r="M43" i="6"/>
  <c r="M42" i="6"/>
  <c r="M58" i="6"/>
  <c r="M57" i="6"/>
  <c r="M52" i="6"/>
  <c r="M51" i="6"/>
  <c r="M49" i="6"/>
  <c r="M48" i="6"/>
  <c r="M103" i="6"/>
  <c r="M102" i="6"/>
  <c r="M97" i="6"/>
  <c r="M96" i="6"/>
  <c r="M93" i="6"/>
  <c r="M94" i="6"/>
  <c r="I173" i="6"/>
  <c r="I174" i="6"/>
  <c r="I175" i="6"/>
  <c r="I176" i="6"/>
  <c r="I177" i="6"/>
  <c r="I178" i="6"/>
  <c r="I179" i="6"/>
  <c r="I180" i="6"/>
  <c r="I181" i="6"/>
  <c r="I182" i="6"/>
  <c r="I183" i="6"/>
  <c r="I184" i="6"/>
  <c r="I185" i="6"/>
  <c r="I186" i="6"/>
  <c r="I187" i="6"/>
  <c r="I188" i="6"/>
  <c r="I189" i="6"/>
  <c r="I190" i="6"/>
  <c r="I191" i="6"/>
  <c r="I192" i="6"/>
  <c r="I193" i="6"/>
  <c r="I194" i="6"/>
  <c r="I195" i="6"/>
  <c r="I196" i="6"/>
  <c r="I197" i="6"/>
  <c r="I198" i="6"/>
  <c r="I199" i="6"/>
  <c r="I200" i="6"/>
  <c r="I201" i="6"/>
  <c r="I202" i="6"/>
  <c r="I203" i="6"/>
  <c r="I204" i="6"/>
  <c r="I205" i="6"/>
  <c r="I206" i="6"/>
  <c r="I207" i="6"/>
  <c r="I208" i="6"/>
  <c r="I209" i="6"/>
  <c r="I210" i="6"/>
  <c r="I211" i="6"/>
  <c r="I212" i="6"/>
  <c r="I213" i="6"/>
  <c r="I214" i="6"/>
  <c r="I215" i="6"/>
  <c r="I216" i="6"/>
  <c r="I217" i="6"/>
  <c r="I218" i="6"/>
  <c r="I219" i="6"/>
  <c r="I220" i="6"/>
  <c r="I221" i="6"/>
  <c r="I222" i="6"/>
  <c r="I223" i="6"/>
  <c r="I224" i="6"/>
  <c r="I225" i="6"/>
  <c r="I226" i="6"/>
  <c r="I227" i="6"/>
  <c r="I228" i="6"/>
  <c r="I229" i="6"/>
  <c r="I230" i="6"/>
  <c r="I231" i="6"/>
  <c r="I232" i="6"/>
  <c r="I233" i="6"/>
  <c r="I234" i="6"/>
  <c r="I235" i="6"/>
  <c r="I236" i="6"/>
  <c r="I237" i="6"/>
  <c r="I238" i="6"/>
  <c r="I239" i="6"/>
  <c r="I240" i="6"/>
  <c r="I241" i="6"/>
  <c r="I242" i="6"/>
  <c r="I243" i="6"/>
  <c r="I244" i="6"/>
  <c r="I245" i="6"/>
  <c r="I246" i="6"/>
  <c r="I247" i="6"/>
  <c r="I248" i="6"/>
  <c r="I249" i="6"/>
  <c r="I250" i="6"/>
  <c r="I251" i="6"/>
  <c r="I252" i="6"/>
  <c r="I253" i="6"/>
  <c r="I254" i="6"/>
  <c r="I255" i="6"/>
  <c r="I256" i="6"/>
  <c r="I257" i="6"/>
  <c r="I258" i="6"/>
  <c r="I259" i="6"/>
  <c r="I260" i="6"/>
  <c r="I261" i="6"/>
  <c r="I262" i="6"/>
  <c r="I263" i="6"/>
  <c r="I264" i="6"/>
  <c r="I265" i="6"/>
  <c r="I266" i="6"/>
  <c r="I267" i="6"/>
  <c r="I268" i="6"/>
  <c r="I269" i="6"/>
  <c r="I270" i="6"/>
  <c r="I271" i="6"/>
  <c r="I272" i="6"/>
  <c r="I273" i="6"/>
  <c r="I274" i="6"/>
  <c r="I275" i="6"/>
  <c r="I276" i="6"/>
  <c r="I277" i="6"/>
  <c r="I278" i="6"/>
  <c r="I279" i="6"/>
  <c r="I280" i="6"/>
  <c r="I281" i="6"/>
  <c r="I282" i="6"/>
  <c r="I283" i="6"/>
  <c r="I284" i="6"/>
  <c r="I285" i="6"/>
  <c r="I286" i="6"/>
  <c r="I287" i="6"/>
  <c r="I288" i="6"/>
  <c r="I289" i="6"/>
  <c r="I290" i="6"/>
  <c r="I291" i="6"/>
  <c r="I292" i="6"/>
  <c r="I293" i="6"/>
  <c r="I294" i="6"/>
  <c r="I295" i="6"/>
  <c r="I297" i="6"/>
  <c r="I298" i="6"/>
  <c r="I299" i="6"/>
  <c r="I300" i="6"/>
  <c r="I301" i="6"/>
  <c r="M300" i="6"/>
  <c r="M297" i="6"/>
  <c r="M294" i="6"/>
  <c r="M291" i="6"/>
  <c r="M288" i="6"/>
  <c r="M285" i="6"/>
  <c r="M282" i="6"/>
  <c r="M279" i="6"/>
  <c r="M276" i="6"/>
  <c r="M273" i="6"/>
  <c r="M270" i="6"/>
  <c r="M267" i="6"/>
  <c r="M264" i="6"/>
  <c r="M261" i="6"/>
  <c r="M258" i="6"/>
  <c r="M255" i="6"/>
  <c r="M252" i="6"/>
  <c r="M249" i="6"/>
  <c r="M246" i="6"/>
  <c r="M243" i="6"/>
  <c r="M240" i="6"/>
  <c r="M237" i="6"/>
  <c r="M234" i="6"/>
  <c r="M231" i="6"/>
  <c r="M228" i="6"/>
  <c r="M225" i="6"/>
  <c r="M222" i="6"/>
  <c r="M219" i="6"/>
  <c r="M216" i="6"/>
  <c r="M213" i="6"/>
  <c r="M210" i="6"/>
  <c r="M207" i="6"/>
  <c r="M204" i="6"/>
  <c r="M201" i="6"/>
  <c r="M198" i="6"/>
  <c r="M195" i="6"/>
  <c r="M192" i="6"/>
  <c r="M189" i="6"/>
  <c r="M186" i="6"/>
  <c r="M183" i="6"/>
  <c r="M180" i="6"/>
  <c r="M177" i="6"/>
  <c r="M174" i="6"/>
  <c r="M171" i="6"/>
  <c r="M168" i="6"/>
  <c r="M165" i="6"/>
  <c r="M162" i="6"/>
  <c r="M159" i="6"/>
  <c r="M156" i="6"/>
  <c r="M153" i="6"/>
  <c r="M150" i="6"/>
  <c r="M147" i="6"/>
  <c r="M144" i="6"/>
  <c r="M141" i="6"/>
  <c r="M138" i="6"/>
  <c r="M135" i="6"/>
  <c r="M132" i="6"/>
  <c r="M129" i="6"/>
  <c r="M126" i="6"/>
  <c r="M123" i="6"/>
  <c r="M120" i="6"/>
  <c r="M117" i="6"/>
  <c r="M111" i="6"/>
  <c r="M108" i="6"/>
  <c r="M105" i="6"/>
  <c r="M99" i="6"/>
  <c r="M90" i="6"/>
  <c r="M87" i="6"/>
  <c r="M84" i="6"/>
  <c r="M81" i="6"/>
  <c r="M78" i="6"/>
  <c r="M75" i="6"/>
  <c r="M72" i="6"/>
  <c r="M69" i="6"/>
  <c r="M66" i="6"/>
  <c r="M54" i="6"/>
  <c r="M39" i="6"/>
  <c r="M36" i="6"/>
  <c r="M33" i="6"/>
  <c r="M30" i="6"/>
  <c r="M27" i="6"/>
  <c r="M24" i="6"/>
  <c r="M21" i="6"/>
  <c r="M18" i="6"/>
  <c r="M15" i="6"/>
  <c r="M12" i="6"/>
  <c r="M9" i="6"/>
  <c r="M6" i="6"/>
  <c r="M3" i="6"/>
  <c r="M301" i="6"/>
  <c r="M298" i="6"/>
  <c r="M295" i="6"/>
  <c r="M292" i="6"/>
  <c r="M289" i="6"/>
  <c r="M286" i="6"/>
  <c r="M283" i="6"/>
  <c r="M280" i="6"/>
  <c r="M277" i="6"/>
  <c r="M274" i="6"/>
  <c r="M271" i="6"/>
  <c r="M268" i="6"/>
  <c r="M265" i="6"/>
  <c r="M262" i="6"/>
  <c r="M259" i="6"/>
  <c r="M256" i="6"/>
  <c r="M253" i="6"/>
  <c r="M250" i="6"/>
  <c r="M247" i="6"/>
  <c r="M244" i="6"/>
  <c r="M241" i="6"/>
  <c r="M238" i="6"/>
  <c r="M235" i="6"/>
  <c r="M232" i="6"/>
  <c r="M229" i="6"/>
  <c r="M226" i="6"/>
  <c r="M223" i="6"/>
  <c r="M220" i="6"/>
  <c r="M217" i="6"/>
  <c r="M214" i="6"/>
  <c r="M211" i="6"/>
  <c r="M208" i="6"/>
  <c r="M205" i="6"/>
  <c r="M202" i="6"/>
  <c r="M199" i="6"/>
  <c r="M196" i="6"/>
  <c r="M193" i="6"/>
  <c r="M190" i="6"/>
  <c r="M187" i="6"/>
  <c r="M184" i="6"/>
  <c r="M181" i="6"/>
  <c r="M178" i="6"/>
  <c r="M175" i="6"/>
  <c r="M172" i="6"/>
  <c r="M169" i="6"/>
  <c r="M166" i="6"/>
  <c r="M163" i="6"/>
  <c r="M160" i="6"/>
  <c r="M157" i="6"/>
  <c r="M154" i="6"/>
  <c r="M151" i="6"/>
  <c r="M148" i="6"/>
  <c r="M145" i="6"/>
  <c r="M142" i="6"/>
  <c r="M139" i="6"/>
  <c r="M136" i="6"/>
  <c r="M133" i="6"/>
  <c r="M130" i="6"/>
  <c r="M127" i="6"/>
  <c r="M124" i="6"/>
  <c r="M121" i="6"/>
  <c r="M118" i="6"/>
  <c r="M112" i="6"/>
  <c r="M109" i="6"/>
  <c r="M106" i="6"/>
  <c r="M100" i="6"/>
  <c r="M91" i="6"/>
  <c r="M88" i="6"/>
  <c r="M85" i="6"/>
  <c r="M82" i="6"/>
  <c r="M79" i="6"/>
  <c r="M76" i="6"/>
  <c r="M73" i="6"/>
  <c r="M70" i="6"/>
  <c r="M67" i="6"/>
  <c r="M55" i="6"/>
  <c r="M40" i="6"/>
  <c r="M37" i="6"/>
  <c r="M34" i="6"/>
  <c r="M31" i="6"/>
  <c r="M28" i="6"/>
  <c r="M25" i="6"/>
  <c r="M22" i="6"/>
  <c r="M19" i="6"/>
  <c r="M16" i="6"/>
  <c r="M13" i="6"/>
  <c r="M10" i="6"/>
  <c r="M7" i="6"/>
  <c r="M4" i="6"/>
  <c r="F2" i="6"/>
  <c r="T2" i="6" s="1"/>
  <c r="C2" i="6"/>
  <c r="V3" i="6" s="1"/>
  <c r="E2" i="6"/>
  <c r="G2" i="6"/>
  <c r="O4" i="6" s="1"/>
  <c r="V5" i="6"/>
  <c r="O7" i="6"/>
  <c r="P5" i="6"/>
  <c r="Q5" i="6"/>
  <c r="N6" i="6"/>
  <c r="P6" i="6"/>
  <c r="Q6" i="6"/>
  <c r="R6" i="6"/>
  <c r="N7" i="6"/>
  <c r="P7" i="6"/>
  <c r="Q7" i="6"/>
  <c r="R7" i="6"/>
  <c r="V8" i="6"/>
  <c r="S9" i="6"/>
  <c r="T10" i="6"/>
  <c r="P8" i="6"/>
  <c r="Q8" i="6"/>
  <c r="N9" i="6"/>
  <c r="P9" i="6"/>
  <c r="Q9" i="6"/>
  <c r="R9" i="6"/>
  <c r="N10" i="6"/>
  <c r="P10" i="6"/>
  <c r="Q10" i="6"/>
  <c r="R10" i="6"/>
  <c r="T13" i="6"/>
  <c r="O13" i="6"/>
  <c r="P11" i="6"/>
  <c r="Q11" i="6"/>
  <c r="N12" i="6"/>
  <c r="P12" i="6"/>
  <c r="Q12" i="6"/>
  <c r="R12" i="6"/>
  <c r="N13" i="6"/>
  <c r="P13" i="6"/>
  <c r="Q13" i="6"/>
  <c r="R13" i="6"/>
  <c r="V14" i="6"/>
  <c r="O14" i="6"/>
  <c r="P14" i="6"/>
  <c r="Q14" i="6"/>
  <c r="N15" i="6"/>
  <c r="P15" i="6"/>
  <c r="Q15" i="6"/>
  <c r="R15" i="6"/>
  <c r="N16" i="6"/>
  <c r="P16" i="6"/>
  <c r="Q16" i="6"/>
  <c r="R16" i="6"/>
  <c r="V19" i="6"/>
  <c r="S17" i="6"/>
  <c r="T19" i="6"/>
  <c r="O17" i="6"/>
  <c r="P17" i="6"/>
  <c r="Q17" i="6"/>
  <c r="N18" i="6"/>
  <c r="P18" i="6"/>
  <c r="Q18" i="6"/>
  <c r="R18" i="6"/>
  <c r="N19" i="6"/>
  <c r="P19" i="6"/>
  <c r="Q19" i="6"/>
  <c r="R19" i="6"/>
  <c r="S22" i="6"/>
  <c r="O22" i="6"/>
  <c r="P20" i="6"/>
  <c r="Q20" i="6"/>
  <c r="N21" i="6"/>
  <c r="P21" i="6"/>
  <c r="Q21" i="6"/>
  <c r="R21" i="6"/>
  <c r="N22" i="6"/>
  <c r="P22" i="6"/>
  <c r="Q22" i="6"/>
  <c r="R22" i="6"/>
  <c r="V24" i="6"/>
  <c r="S24" i="6"/>
  <c r="T25" i="6"/>
  <c r="P23" i="6"/>
  <c r="Q23" i="6"/>
  <c r="N24" i="6"/>
  <c r="P24" i="6"/>
  <c r="Q24" i="6"/>
  <c r="R24" i="6"/>
  <c r="N25" i="6"/>
  <c r="P25" i="6"/>
  <c r="Q25" i="6"/>
  <c r="R25" i="6"/>
  <c r="V26" i="6"/>
  <c r="S26" i="6"/>
  <c r="T26" i="6"/>
  <c r="O27" i="6"/>
  <c r="P26" i="6"/>
  <c r="Q26" i="6"/>
  <c r="N27" i="6"/>
  <c r="P27" i="6"/>
  <c r="Q27" i="6"/>
  <c r="R27" i="6"/>
  <c r="N28" i="6"/>
  <c r="P28" i="6"/>
  <c r="Q28" i="6"/>
  <c r="R28" i="6"/>
  <c r="V29" i="6"/>
  <c r="S31" i="6"/>
  <c r="T31" i="6"/>
  <c r="P29" i="6"/>
  <c r="Q29" i="6"/>
  <c r="N30" i="6"/>
  <c r="P30" i="6"/>
  <c r="Q30" i="6"/>
  <c r="R30" i="6"/>
  <c r="N31" i="6"/>
  <c r="P31" i="6"/>
  <c r="Q31" i="6"/>
  <c r="R31" i="6"/>
  <c r="S32" i="6"/>
  <c r="O32" i="6"/>
  <c r="P32" i="6"/>
  <c r="Q32" i="6"/>
  <c r="N33" i="6"/>
  <c r="P33" i="6"/>
  <c r="Q33" i="6"/>
  <c r="R33" i="6"/>
  <c r="N34" i="6"/>
  <c r="P34" i="6"/>
  <c r="Q34" i="6"/>
  <c r="R34" i="6"/>
  <c r="V36" i="6"/>
  <c r="S37" i="6"/>
  <c r="T37" i="6"/>
  <c r="P35" i="6"/>
  <c r="Q35" i="6"/>
  <c r="N36" i="6"/>
  <c r="P36" i="6"/>
  <c r="Q36" i="6"/>
  <c r="R36" i="6"/>
  <c r="N37" i="6"/>
  <c r="P37" i="6"/>
  <c r="Q37" i="6"/>
  <c r="R37" i="6"/>
  <c r="S38" i="6"/>
  <c r="T39" i="6"/>
  <c r="O39" i="6"/>
  <c r="P38" i="6"/>
  <c r="Q38" i="6"/>
  <c r="N39" i="6"/>
  <c r="P39" i="6"/>
  <c r="Q39" i="6"/>
  <c r="R39" i="6"/>
  <c r="N40" i="6"/>
  <c r="P40" i="6"/>
  <c r="Q40" i="6"/>
  <c r="R40" i="6"/>
  <c r="V43" i="6"/>
  <c r="S43" i="6"/>
  <c r="O42" i="6"/>
  <c r="P41" i="6"/>
  <c r="Q41" i="6"/>
  <c r="N42" i="6"/>
  <c r="P42" i="6"/>
  <c r="Q42" i="6"/>
  <c r="R42" i="6"/>
  <c r="N43" i="6"/>
  <c r="P43" i="6"/>
  <c r="Q43" i="6"/>
  <c r="R43" i="6"/>
  <c r="S46" i="6"/>
  <c r="O45" i="6"/>
  <c r="P44" i="6"/>
  <c r="Q44" i="6"/>
  <c r="N45" i="6"/>
  <c r="P45" i="6"/>
  <c r="Q45" i="6"/>
  <c r="R45" i="6"/>
  <c r="N46" i="6"/>
  <c r="P46" i="6"/>
  <c r="Q46" i="6"/>
  <c r="R46" i="6"/>
  <c r="V47" i="6"/>
  <c r="S48" i="6"/>
  <c r="O47" i="6"/>
  <c r="P47" i="6"/>
  <c r="Q47" i="6"/>
  <c r="N48" i="6"/>
  <c r="P48" i="6"/>
  <c r="Q48" i="6"/>
  <c r="R48" i="6"/>
  <c r="N49" i="6"/>
  <c r="P49" i="6"/>
  <c r="Q49" i="6"/>
  <c r="R49" i="6"/>
  <c r="S51" i="6"/>
  <c r="T52" i="6"/>
  <c r="P50" i="6"/>
  <c r="Q50" i="6"/>
  <c r="N51" i="6"/>
  <c r="P51" i="6"/>
  <c r="Q51" i="6"/>
  <c r="R51" i="6"/>
  <c r="N52" i="6"/>
  <c r="P52" i="6"/>
  <c r="Q52" i="6"/>
  <c r="R52" i="6"/>
  <c r="V54" i="6"/>
  <c r="S54" i="6"/>
  <c r="O53" i="6"/>
  <c r="P53" i="6"/>
  <c r="Q53" i="6"/>
  <c r="N54" i="6"/>
  <c r="P54" i="6"/>
  <c r="Q54" i="6"/>
  <c r="R54" i="6"/>
  <c r="N55" i="6"/>
  <c r="P55" i="6"/>
  <c r="Q55" i="6"/>
  <c r="R55" i="6"/>
  <c r="V57" i="6"/>
  <c r="S58" i="6"/>
  <c r="T58" i="6"/>
  <c r="P56" i="6"/>
  <c r="Q56" i="6"/>
  <c r="N57" i="6"/>
  <c r="P57" i="6"/>
  <c r="Q57" i="6"/>
  <c r="R57" i="6"/>
  <c r="N58" i="6"/>
  <c r="P58" i="6"/>
  <c r="Q58" i="6"/>
  <c r="R58" i="6"/>
  <c r="V61" i="6"/>
  <c r="S61" i="6"/>
  <c r="O61" i="6"/>
  <c r="P59" i="6"/>
  <c r="Q59" i="6"/>
  <c r="N60" i="6"/>
  <c r="P60" i="6"/>
  <c r="Q60" i="6"/>
  <c r="R60" i="6"/>
  <c r="N61" i="6"/>
  <c r="P61" i="6"/>
  <c r="Q61" i="6"/>
  <c r="R61" i="6"/>
  <c r="S63" i="6"/>
  <c r="T63" i="6"/>
  <c r="O64" i="6"/>
  <c r="P62" i="6"/>
  <c r="Q62" i="6"/>
  <c r="N63" i="6"/>
  <c r="P63" i="6"/>
  <c r="Q63" i="6"/>
  <c r="R63" i="6"/>
  <c r="N64" i="6"/>
  <c r="P64" i="6"/>
  <c r="Q64" i="6"/>
  <c r="R64" i="6"/>
  <c r="T65" i="6"/>
  <c r="O66" i="6"/>
  <c r="P65" i="6"/>
  <c r="Q65" i="6"/>
  <c r="N66" i="6"/>
  <c r="P66" i="6"/>
  <c r="Q66" i="6"/>
  <c r="R66" i="6"/>
  <c r="N67" i="6"/>
  <c r="P67" i="6"/>
  <c r="Q67" i="6"/>
  <c r="R67" i="6"/>
  <c r="S70" i="6"/>
  <c r="T70" i="6"/>
  <c r="O70" i="6"/>
  <c r="P68" i="6"/>
  <c r="Q68" i="6"/>
  <c r="N69" i="6"/>
  <c r="P69" i="6"/>
  <c r="Q69" i="6"/>
  <c r="R69" i="6"/>
  <c r="N70" i="6"/>
  <c r="P70" i="6"/>
  <c r="Q70" i="6"/>
  <c r="R70" i="6"/>
  <c r="V71" i="6"/>
  <c r="S73" i="6"/>
  <c r="T73" i="6"/>
  <c r="O71" i="6"/>
  <c r="P71" i="6"/>
  <c r="Q71" i="6"/>
  <c r="N72" i="6"/>
  <c r="P72" i="6"/>
  <c r="Q72" i="6"/>
  <c r="R72" i="6"/>
  <c r="N73" i="6"/>
  <c r="P73" i="6"/>
  <c r="Q73" i="6"/>
  <c r="R73" i="6"/>
  <c r="V75" i="6"/>
  <c r="S75" i="6"/>
  <c r="T75" i="6"/>
  <c r="O74" i="6"/>
  <c r="P74" i="6"/>
  <c r="Q74" i="6"/>
  <c r="N75" i="6"/>
  <c r="P75" i="6"/>
  <c r="Q75" i="6"/>
  <c r="R75" i="6"/>
  <c r="N76" i="6"/>
  <c r="P76" i="6"/>
  <c r="Q76" i="6"/>
  <c r="R76" i="6"/>
  <c r="V78" i="6"/>
  <c r="S77" i="6"/>
  <c r="O79" i="6"/>
  <c r="P77" i="6"/>
  <c r="Q77" i="6"/>
  <c r="N78" i="6"/>
  <c r="P78" i="6"/>
  <c r="Q78" i="6"/>
  <c r="R78" i="6"/>
  <c r="N79" i="6"/>
  <c r="P79" i="6"/>
  <c r="Q79" i="6"/>
  <c r="R79" i="6"/>
  <c r="V81" i="6"/>
  <c r="S80" i="6"/>
  <c r="T82" i="6"/>
  <c r="O82" i="6"/>
  <c r="P80" i="6"/>
  <c r="Q80" i="6"/>
  <c r="N81" i="6"/>
  <c r="P81" i="6"/>
  <c r="Q81" i="6"/>
  <c r="R81" i="6"/>
  <c r="N82" i="6"/>
  <c r="P82" i="6"/>
  <c r="Q82" i="6"/>
  <c r="R82" i="6"/>
  <c r="S84" i="6"/>
  <c r="T85" i="6"/>
  <c r="O85" i="6"/>
  <c r="P83" i="6"/>
  <c r="Q83" i="6"/>
  <c r="N84" i="6"/>
  <c r="P84" i="6"/>
  <c r="Q84" i="6"/>
  <c r="R84" i="6"/>
  <c r="N85" i="6"/>
  <c r="P85" i="6"/>
  <c r="Q85" i="6"/>
  <c r="R85" i="6"/>
  <c r="V86" i="6"/>
  <c r="S88" i="6"/>
  <c r="P86" i="6"/>
  <c r="Q86" i="6"/>
  <c r="N87" i="6"/>
  <c r="P87" i="6"/>
  <c r="Q87" i="6"/>
  <c r="R87" i="6"/>
  <c r="N88" i="6"/>
  <c r="P88" i="6"/>
  <c r="Q88" i="6"/>
  <c r="R88" i="6"/>
  <c r="S89" i="6"/>
  <c r="T89" i="6"/>
  <c r="O91" i="6"/>
  <c r="P89" i="6"/>
  <c r="Q89" i="6"/>
  <c r="N90" i="6"/>
  <c r="P90" i="6"/>
  <c r="Q90" i="6"/>
  <c r="R90" i="6"/>
  <c r="N91" i="6"/>
  <c r="P91" i="6"/>
  <c r="Q91" i="6"/>
  <c r="R91" i="6"/>
  <c r="S94" i="6"/>
  <c r="T93" i="6"/>
  <c r="O94" i="6"/>
  <c r="P92" i="6"/>
  <c r="Q92" i="6"/>
  <c r="N93" i="6"/>
  <c r="P93" i="6"/>
  <c r="Q93" i="6"/>
  <c r="R93" i="6"/>
  <c r="N94" i="6"/>
  <c r="P94" i="6"/>
  <c r="Q94" i="6"/>
  <c r="R94" i="6"/>
  <c r="V95" i="6"/>
  <c r="T95" i="6"/>
  <c r="O95" i="6"/>
  <c r="P95" i="6"/>
  <c r="Q95" i="6"/>
  <c r="N96" i="6"/>
  <c r="P96" i="6"/>
  <c r="Q96" i="6"/>
  <c r="R96" i="6"/>
  <c r="N97" i="6"/>
  <c r="P97" i="6"/>
  <c r="Q97" i="6"/>
  <c r="R97" i="6"/>
  <c r="V100" i="6"/>
  <c r="S98" i="6"/>
  <c r="T98" i="6"/>
  <c r="O99" i="6"/>
  <c r="P98" i="6"/>
  <c r="Q98" i="6"/>
  <c r="N99" i="6"/>
  <c r="P99" i="6"/>
  <c r="Q99" i="6"/>
  <c r="R99" i="6"/>
  <c r="N100" i="6"/>
  <c r="P100" i="6"/>
  <c r="Q100" i="6"/>
  <c r="R100" i="6"/>
  <c r="V101" i="6"/>
  <c r="S103" i="6"/>
  <c r="P101" i="6"/>
  <c r="Q101" i="6"/>
  <c r="N102" i="6"/>
  <c r="P102" i="6"/>
  <c r="Q102" i="6"/>
  <c r="R102" i="6"/>
  <c r="N103" i="6"/>
  <c r="P103" i="6"/>
  <c r="Q103" i="6"/>
  <c r="R103" i="6"/>
  <c r="S106" i="6"/>
  <c r="T104" i="6"/>
  <c r="O106" i="6"/>
  <c r="P104" i="6"/>
  <c r="Q104" i="6"/>
  <c r="N105" i="6"/>
  <c r="P105" i="6"/>
  <c r="Q105" i="6"/>
  <c r="R105" i="6"/>
  <c r="N106" i="6"/>
  <c r="P106" i="6"/>
  <c r="Q106" i="6"/>
  <c r="R106" i="6"/>
  <c r="V109" i="6"/>
  <c r="S108" i="6"/>
  <c r="T107" i="6"/>
  <c r="O109" i="6"/>
  <c r="P107" i="6"/>
  <c r="Q107" i="6"/>
  <c r="N108" i="6"/>
  <c r="P108" i="6"/>
  <c r="Q108" i="6"/>
  <c r="R108" i="6"/>
  <c r="N109" i="6"/>
  <c r="P109" i="6"/>
  <c r="Q109" i="6"/>
  <c r="R109" i="6"/>
  <c r="V111" i="6"/>
  <c r="S110" i="6"/>
  <c r="T111" i="6"/>
  <c r="O112" i="6"/>
  <c r="P110" i="6"/>
  <c r="Q110" i="6"/>
  <c r="N111" i="6"/>
  <c r="P111" i="6"/>
  <c r="Q111" i="6"/>
  <c r="R111" i="6"/>
  <c r="N112" i="6"/>
  <c r="P112" i="6"/>
  <c r="Q112" i="6"/>
  <c r="R112" i="6"/>
  <c r="V114" i="6"/>
  <c r="S115" i="6"/>
  <c r="T113" i="6"/>
  <c r="O115" i="6"/>
  <c r="P113" i="6"/>
  <c r="Q113" i="6"/>
  <c r="N114" i="6"/>
  <c r="P114" i="6"/>
  <c r="Q114" i="6"/>
  <c r="R114" i="6"/>
  <c r="N115" i="6"/>
  <c r="P115" i="6"/>
  <c r="Q115" i="6"/>
  <c r="R115" i="6"/>
  <c r="V116" i="6"/>
  <c r="T116" i="6"/>
  <c r="O116" i="6"/>
  <c r="P116" i="6"/>
  <c r="Q116" i="6"/>
  <c r="N117" i="6"/>
  <c r="P117" i="6"/>
  <c r="Q117" i="6"/>
  <c r="R117" i="6"/>
  <c r="N118" i="6"/>
  <c r="P118" i="6"/>
  <c r="Q118" i="6"/>
  <c r="R118" i="6"/>
  <c r="V120" i="6"/>
  <c r="T121" i="6"/>
  <c r="O119" i="6"/>
  <c r="P119" i="6"/>
  <c r="Q119" i="6"/>
  <c r="N120" i="6"/>
  <c r="P120" i="6"/>
  <c r="Q120" i="6"/>
  <c r="R120" i="6"/>
  <c r="N121" i="6"/>
  <c r="P121" i="6"/>
  <c r="Q121" i="6"/>
  <c r="R121" i="6"/>
  <c r="V124" i="6"/>
  <c r="T123" i="6"/>
  <c r="O123" i="6"/>
  <c r="P122" i="6"/>
  <c r="Q122" i="6"/>
  <c r="N123" i="6"/>
  <c r="P123" i="6"/>
  <c r="Q123" i="6"/>
  <c r="R123" i="6"/>
  <c r="N124" i="6"/>
  <c r="P124" i="6"/>
  <c r="Q124" i="6"/>
  <c r="R124" i="6"/>
  <c r="V127" i="6"/>
  <c r="O127" i="6"/>
  <c r="P125" i="6"/>
  <c r="Q125" i="6"/>
  <c r="N126" i="6"/>
  <c r="P126" i="6"/>
  <c r="Q126" i="6"/>
  <c r="R126" i="6"/>
  <c r="N127" i="6"/>
  <c r="P127" i="6"/>
  <c r="Q127" i="6"/>
  <c r="R127" i="6"/>
  <c r="V129" i="6"/>
  <c r="T128" i="6"/>
  <c r="O130" i="6"/>
  <c r="P128" i="6"/>
  <c r="Q128" i="6"/>
  <c r="N129" i="6"/>
  <c r="P129" i="6"/>
  <c r="Q129" i="6"/>
  <c r="R129" i="6"/>
  <c r="N130" i="6"/>
  <c r="P130" i="6"/>
  <c r="Q130" i="6"/>
  <c r="R130" i="6"/>
  <c r="V133" i="6"/>
  <c r="O132" i="6"/>
  <c r="P131" i="6"/>
  <c r="Q131" i="6"/>
  <c r="N132" i="6"/>
  <c r="P132" i="6"/>
  <c r="Q132" i="6"/>
  <c r="R132" i="6"/>
  <c r="N133" i="6"/>
  <c r="P133" i="6"/>
  <c r="Q133" i="6"/>
  <c r="R133" i="6"/>
  <c r="T134" i="6"/>
  <c r="O135" i="6"/>
  <c r="P134" i="6"/>
  <c r="Q134" i="6"/>
  <c r="N135" i="6"/>
  <c r="P135" i="6"/>
  <c r="Q135" i="6"/>
  <c r="R135" i="6"/>
  <c r="N136" i="6"/>
  <c r="P136" i="6"/>
  <c r="Q136" i="6"/>
  <c r="R136" i="6"/>
  <c r="P137" i="6"/>
  <c r="Q137" i="6"/>
  <c r="N138" i="6"/>
  <c r="P138" i="6"/>
  <c r="Q138" i="6"/>
  <c r="R138" i="6"/>
  <c r="N139" i="6"/>
  <c r="P139" i="6"/>
  <c r="Q139" i="6"/>
  <c r="R139" i="6"/>
  <c r="T140" i="6"/>
  <c r="O140" i="6"/>
  <c r="P140" i="6"/>
  <c r="Q140" i="6"/>
  <c r="N141" i="6"/>
  <c r="P141" i="6"/>
  <c r="Q141" i="6"/>
  <c r="R141" i="6"/>
  <c r="N142" i="6"/>
  <c r="P142" i="6"/>
  <c r="Q142" i="6"/>
  <c r="R142" i="6"/>
  <c r="V145" i="6"/>
  <c r="S144" i="6"/>
  <c r="O143" i="6"/>
  <c r="P143" i="6"/>
  <c r="Q143" i="6"/>
  <c r="N144" i="6"/>
  <c r="P144" i="6"/>
  <c r="Q144" i="6"/>
  <c r="R144" i="6"/>
  <c r="N145" i="6"/>
  <c r="P145" i="6"/>
  <c r="Q145" i="6"/>
  <c r="R145" i="6"/>
  <c r="V146" i="6"/>
  <c r="S146" i="6"/>
  <c r="T146" i="6"/>
  <c r="P146" i="6"/>
  <c r="Q146" i="6"/>
  <c r="N147" i="6"/>
  <c r="P147" i="6"/>
  <c r="Q147" i="6"/>
  <c r="R147" i="6"/>
  <c r="N148" i="6"/>
  <c r="P148" i="6"/>
  <c r="Q148" i="6"/>
  <c r="R148" i="6"/>
  <c r="V150" i="6"/>
  <c r="T149" i="6"/>
  <c r="O151" i="6"/>
  <c r="P149" i="6"/>
  <c r="Q149" i="6"/>
  <c r="N150" i="6"/>
  <c r="P150" i="6"/>
  <c r="Q150" i="6"/>
  <c r="R150" i="6"/>
  <c r="N151" i="6"/>
  <c r="P151" i="6"/>
  <c r="Q151" i="6"/>
  <c r="R151" i="6"/>
  <c r="V152" i="6"/>
  <c r="T153" i="6"/>
  <c r="O152" i="6"/>
  <c r="P152" i="6"/>
  <c r="Q152" i="6"/>
  <c r="N153" i="6"/>
  <c r="P153" i="6"/>
  <c r="Q153" i="6"/>
  <c r="R153" i="6"/>
  <c r="N154" i="6"/>
  <c r="P154" i="6"/>
  <c r="Q154" i="6"/>
  <c r="R154" i="6"/>
  <c r="V155" i="6"/>
  <c r="S157" i="6"/>
  <c r="O155" i="6"/>
  <c r="P155" i="6"/>
  <c r="Q155" i="6"/>
  <c r="N156" i="6"/>
  <c r="P156" i="6"/>
  <c r="Q156" i="6"/>
  <c r="R156" i="6"/>
  <c r="N157" i="6"/>
  <c r="P157" i="6"/>
  <c r="Q157" i="6"/>
  <c r="R157" i="6"/>
  <c r="V160" i="6"/>
  <c r="S160" i="6"/>
  <c r="T158" i="6"/>
  <c r="O159" i="6"/>
  <c r="P158" i="6"/>
  <c r="Q158" i="6"/>
  <c r="N159" i="6"/>
  <c r="P159" i="6"/>
  <c r="Q159" i="6"/>
  <c r="R159" i="6"/>
  <c r="N160" i="6"/>
  <c r="P160" i="6"/>
  <c r="Q160" i="6"/>
  <c r="R160" i="6"/>
  <c r="V161" i="6"/>
  <c r="S161" i="6"/>
  <c r="T161" i="6"/>
  <c r="O163" i="6"/>
  <c r="P161" i="6"/>
  <c r="Q161" i="6"/>
  <c r="N162" i="6"/>
  <c r="P162" i="6"/>
  <c r="Q162" i="6"/>
  <c r="R162" i="6"/>
  <c r="N163" i="6"/>
  <c r="P163" i="6"/>
  <c r="Q163" i="6"/>
  <c r="R163" i="6"/>
  <c r="V165" i="6"/>
  <c r="T164" i="6"/>
  <c r="O165" i="6"/>
  <c r="P164" i="6"/>
  <c r="Q164" i="6"/>
  <c r="N165" i="6"/>
  <c r="P165" i="6"/>
  <c r="Q165" i="6"/>
  <c r="R165" i="6"/>
  <c r="N166" i="6"/>
  <c r="P166" i="6"/>
  <c r="Q166" i="6"/>
  <c r="R166" i="6"/>
  <c r="V167" i="6"/>
  <c r="S167" i="6"/>
  <c r="O168" i="6"/>
  <c r="P167" i="6"/>
  <c r="Q167" i="6"/>
  <c r="N168" i="6"/>
  <c r="P168" i="6"/>
  <c r="Q168" i="6"/>
  <c r="R168" i="6"/>
  <c r="N169" i="6"/>
  <c r="P169" i="6"/>
  <c r="Q169" i="6"/>
  <c r="R169" i="6"/>
  <c r="S172" i="6"/>
  <c r="T170" i="6"/>
  <c r="P170" i="6"/>
  <c r="Q170" i="6"/>
  <c r="N171" i="6"/>
  <c r="P171" i="6"/>
  <c r="Q171" i="6"/>
  <c r="R171" i="6"/>
  <c r="N172" i="6"/>
  <c r="P172" i="6"/>
  <c r="Q172" i="6"/>
  <c r="R172" i="6"/>
  <c r="C173" i="6"/>
  <c r="V175" i="6" s="1"/>
  <c r="E173" i="6"/>
  <c r="S174" i="6" s="1"/>
  <c r="F173" i="6"/>
  <c r="G173" i="6"/>
  <c r="O173" i="6" s="1"/>
  <c r="P173" i="6"/>
  <c r="Q173" i="6"/>
  <c r="N174" i="6"/>
  <c r="P174" i="6"/>
  <c r="Q174" i="6"/>
  <c r="R174" i="6"/>
  <c r="N175" i="6"/>
  <c r="P175" i="6"/>
  <c r="Q175" i="6"/>
  <c r="R175" i="6"/>
  <c r="C176" i="6"/>
  <c r="E176" i="6"/>
  <c r="F176" i="6"/>
  <c r="T177" i="6" s="1"/>
  <c r="G176" i="6"/>
  <c r="O176" i="6" s="1"/>
  <c r="P176" i="6"/>
  <c r="Q176" i="6"/>
  <c r="N177" i="6"/>
  <c r="P177" i="6"/>
  <c r="Q177" i="6"/>
  <c r="R177" i="6"/>
  <c r="N178" i="6"/>
  <c r="P178" i="6"/>
  <c r="Q178" i="6"/>
  <c r="R178" i="6"/>
  <c r="C179" i="6"/>
  <c r="E179" i="6"/>
  <c r="S180" i="6" s="1"/>
  <c r="F179" i="6"/>
  <c r="G179" i="6"/>
  <c r="O181" i="6" s="1"/>
  <c r="P179" i="6"/>
  <c r="Q179" i="6"/>
  <c r="N180" i="6"/>
  <c r="P180" i="6"/>
  <c r="Q180" i="6"/>
  <c r="R180" i="6"/>
  <c r="N181" i="6"/>
  <c r="P181" i="6"/>
  <c r="Q181" i="6"/>
  <c r="R181" i="6"/>
  <c r="C182" i="6"/>
  <c r="V182" i="6" s="1"/>
  <c r="E182" i="6"/>
  <c r="S182" i="6" s="1"/>
  <c r="F182" i="6"/>
  <c r="G182" i="6"/>
  <c r="O183" i="6" s="1"/>
  <c r="P182" i="6"/>
  <c r="Q182" i="6"/>
  <c r="N183" i="6"/>
  <c r="P183" i="6"/>
  <c r="Q183" i="6"/>
  <c r="R183" i="6"/>
  <c r="N184" i="6"/>
  <c r="P184" i="6"/>
  <c r="Q184" i="6"/>
  <c r="R184" i="6"/>
  <c r="C185" i="6"/>
  <c r="E185" i="6"/>
  <c r="S185" i="6" s="1"/>
  <c r="F185" i="6"/>
  <c r="T185" i="6" s="1"/>
  <c r="G185" i="6"/>
  <c r="O187" i="6" s="1"/>
  <c r="P185" i="6"/>
  <c r="Q185" i="6"/>
  <c r="N186" i="6"/>
  <c r="P186" i="6"/>
  <c r="Q186" i="6"/>
  <c r="R186" i="6"/>
  <c r="N187" i="6"/>
  <c r="P187" i="6"/>
  <c r="Q187" i="6"/>
  <c r="R187" i="6"/>
  <c r="C188" i="6"/>
  <c r="V189" i="6" s="1"/>
  <c r="E188" i="6"/>
  <c r="F188" i="6"/>
  <c r="G188" i="6"/>
  <c r="P188" i="6"/>
  <c r="Q188" i="6"/>
  <c r="N189" i="6"/>
  <c r="P189" i="6"/>
  <c r="Q189" i="6"/>
  <c r="R189" i="6"/>
  <c r="N190" i="6"/>
  <c r="P190" i="6"/>
  <c r="Q190" i="6"/>
  <c r="R190" i="6"/>
  <c r="C191" i="6"/>
  <c r="E191" i="6"/>
  <c r="S191" i="6" s="1"/>
  <c r="F191" i="6"/>
  <c r="T193" i="6" s="1"/>
  <c r="G191" i="6"/>
  <c r="P191" i="6"/>
  <c r="Q191" i="6"/>
  <c r="N192" i="6"/>
  <c r="P192" i="6"/>
  <c r="Q192" i="6"/>
  <c r="R192" i="6"/>
  <c r="N193" i="6"/>
  <c r="P193" i="6"/>
  <c r="Q193" i="6"/>
  <c r="R193" i="6"/>
  <c r="C194" i="6"/>
  <c r="V195" i="6" s="1"/>
  <c r="E194" i="6"/>
  <c r="F194" i="6"/>
  <c r="T196" i="6" s="1"/>
  <c r="G194" i="6"/>
  <c r="O195" i="6" s="1"/>
  <c r="P194" i="6"/>
  <c r="Q194" i="6"/>
  <c r="N195" i="6"/>
  <c r="P195" i="6"/>
  <c r="Q195" i="6"/>
  <c r="R195" i="6"/>
  <c r="N196" i="6"/>
  <c r="P196" i="6"/>
  <c r="Q196" i="6"/>
  <c r="R196" i="6"/>
  <c r="C197" i="6"/>
  <c r="V198" i="6" s="1"/>
  <c r="E197" i="6"/>
  <c r="S198" i="6" s="1"/>
  <c r="F197" i="6"/>
  <c r="T199" i="6" s="1"/>
  <c r="G197" i="6"/>
  <c r="P197" i="6"/>
  <c r="Q197" i="6"/>
  <c r="N198" i="6"/>
  <c r="P198" i="6"/>
  <c r="Q198" i="6"/>
  <c r="R198" i="6"/>
  <c r="N199" i="6"/>
  <c r="P199" i="6"/>
  <c r="Q199" i="6"/>
  <c r="R199" i="6"/>
  <c r="C200" i="6"/>
  <c r="V201" i="6" s="1"/>
  <c r="E200" i="6"/>
  <c r="S201" i="6" s="1"/>
  <c r="F200" i="6"/>
  <c r="T200" i="6" s="1"/>
  <c r="G200" i="6"/>
  <c r="O202" i="6" s="1"/>
  <c r="P200" i="6"/>
  <c r="Q200" i="6"/>
  <c r="N201" i="6"/>
  <c r="P201" i="6"/>
  <c r="Q201" i="6"/>
  <c r="R201" i="6"/>
  <c r="N202" i="6"/>
  <c r="P202" i="6"/>
  <c r="Q202" i="6"/>
  <c r="R202" i="6"/>
  <c r="C203" i="6"/>
  <c r="V203" i="6" s="1"/>
  <c r="E203" i="6"/>
  <c r="F203" i="6"/>
  <c r="T205" i="6" s="1"/>
  <c r="G203" i="6"/>
  <c r="O204" i="6" s="1"/>
  <c r="P203" i="6"/>
  <c r="Q203" i="6"/>
  <c r="N204" i="6"/>
  <c r="P204" i="6"/>
  <c r="Q204" i="6"/>
  <c r="R204" i="6"/>
  <c r="N205" i="6"/>
  <c r="P205" i="6"/>
  <c r="Q205" i="6"/>
  <c r="R205" i="6"/>
  <c r="C206" i="6"/>
  <c r="E206" i="6"/>
  <c r="F206" i="6"/>
  <c r="T208" i="6" s="1"/>
  <c r="G206" i="6"/>
  <c r="P206" i="6"/>
  <c r="Q206" i="6"/>
  <c r="N207" i="6"/>
  <c r="P207" i="6"/>
  <c r="Q207" i="6"/>
  <c r="R207" i="6"/>
  <c r="N208" i="6"/>
  <c r="P208" i="6"/>
  <c r="Q208" i="6"/>
  <c r="R208" i="6"/>
  <c r="C209" i="6"/>
  <c r="V210" i="6" s="1"/>
  <c r="E209" i="6"/>
  <c r="S210" i="6" s="1"/>
  <c r="F209" i="6"/>
  <c r="G209" i="6"/>
  <c r="O209" i="6" s="1"/>
  <c r="P209" i="6"/>
  <c r="Q209" i="6"/>
  <c r="N210" i="6"/>
  <c r="P210" i="6"/>
  <c r="Q210" i="6"/>
  <c r="R210" i="6"/>
  <c r="N211" i="6"/>
  <c r="P211" i="6"/>
  <c r="Q211" i="6"/>
  <c r="R211" i="6"/>
  <c r="C212" i="6"/>
  <c r="V212" i="6" s="1"/>
  <c r="E212" i="6"/>
  <c r="F212" i="6"/>
  <c r="T214" i="6" s="1"/>
  <c r="G212" i="6"/>
  <c r="O214" i="6" s="1"/>
  <c r="P212" i="6"/>
  <c r="Q212" i="6"/>
  <c r="N213" i="6"/>
  <c r="P213" i="6"/>
  <c r="Q213" i="6"/>
  <c r="R213" i="6"/>
  <c r="N214" i="6"/>
  <c r="P214" i="6"/>
  <c r="Q214" i="6"/>
  <c r="R214" i="6"/>
  <c r="C215" i="6"/>
  <c r="V216" i="6" s="1"/>
  <c r="E215" i="6"/>
  <c r="F215" i="6"/>
  <c r="G215" i="6"/>
  <c r="P215" i="6"/>
  <c r="Q215" i="6"/>
  <c r="N216" i="6"/>
  <c r="P216" i="6"/>
  <c r="Q216" i="6"/>
  <c r="R216" i="6"/>
  <c r="N217" i="6"/>
  <c r="P217" i="6"/>
  <c r="Q217" i="6"/>
  <c r="R217" i="6"/>
  <c r="C218" i="6"/>
  <c r="V219" i="6" s="1"/>
  <c r="E218" i="6"/>
  <c r="S220" i="6" s="1"/>
  <c r="F218" i="6"/>
  <c r="G218" i="6"/>
  <c r="P218" i="6"/>
  <c r="Q218" i="6"/>
  <c r="N219" i="6"/>
  <c r="P219" i="6"/>
  <c r="Q219" i="6"/>
  <c r="R219" i="6"/>
  <c r="N220" i="6"/>
  <c r="P220" i="6"/>
  <c r="Q220" i="6"/>
  <c r="R220" i="6"/>
  <c r="C221" i="6"/>
  <c r="E221" i="6"/>
  <c r="S222" i="6" s="1"/>
  <c r="F221" i="6"/>
  <c r="T223" i="6" s="1"/>
  <c r="G221" i="6"/>
  <c r="O222" i="6" s="1"/>
  <c r="P221" i="6"/>
  <c r="Q221" i="6"/>
  <c r="N222" i="6"/>
  <c r="P222" i="6"/>
  <c r="Q222" i="6"/>
  <c r="R222" i="6"/>
  <c r="N223" i="6"/>
  <c r="P223" i="6"/>
  <c r="Q223" i="6"/>
  <c r="R223" i="6"/>
  <c r="C224" i="6"/>
  <c r="V225" i="6" s="1"/>
  <c r="E224" i="6"/>
  <c r="S226" i="6" s="1"/>
  <c r="F224" i="6"/>
  <c r="G224" i="6"/>
  <c r="O226" i="6" s="1"/>
  <c r="P224" i="6"/>
  <c r="Q224" i="6"/>
  <c r="N225" i="6"/>
  <c r="P225" i="6"/>
  <c r="Q225" i="6"/>
  <c r="R225" i="6"/>
  <c r="N226" i="6"/>
  <c r="P226" i="6"/>
  <c r="Q226" i="6"/>
  <c r="R226" i="6"/>
  <c r="C227" i="6"/>
  <c r="V227" i="6" s="1"/>
  <c r="E227" i="6"/>
  <c r="S229" i="6" s="1"/>
  <c r="F227" i="6"/>
  <c r="T229" i="6" s="1"/>
  <c r="G227" i="6"/>
  <c r="P227" i="6"/>
  <c r="Q227" i="6"/>
  <c r="N228" i="6"/>
  <c r="P228" i="6"/>
  <c r="Q228" i="6"/>
  <c r="R228" i="6"/>
  <c r="N229" i="6"/>
  <c r="P229" i="6"/>
  <c r="Q229" i="6"/>
  <c r="R229" i="6"/>
  <c r="C230" i="6"/>
  <c r="E230" i="6"/>
  <c r="F230" i="6"/>
  <c r="T232" i="6" s="1"/>
  <c r="G230" i="6"/>
  <c r="P230" i="6"/>
  <c r="Q230" i="6"/>
  <c r="N231" i="6"/>
  <c r="P231" i="6"/>
  <c r="Q231" i="6"/>
  <c r="R231" i="6"/>
  <c r="N232" i="6"/>
  <c r="P232" i="6"/>
  <c r="Q232" i="6"/>
  <c r="R232" i="6"/>
  <c r="C233" i="6"/>
  <c r="V234" i="6" s="1"/>
  <c r="E233" i="6"/>
  <c r="F233" i="6"/>
  <c r="T234" i="6" s="1"/>
  <c r="G233" i="6"/>
  <c r="P233" i="6"/>
  <c r="Q233" i="6"/>
  <c r="N234" i="6"/>
  <c r="P234" i="6"/>
  <c r="Q234" i="6"/>
  <c r="R234" i="6"/>
  <c r="N235" i="6"/>
  <c r="P235" i="6"/>
  <c r="Q235" i="6"/>
  <c r="R235" i="6"/>
  <c r="C236" i="6"/>
  <c r="V236" i="6" s="1"/>
  <c r="E236" i="6"/>
  <c r="F236" i="6"/>
  <c r="T238" i="6" s="1"/>
  <c r="G236" i="6"/>
  <c r="O237" i="6" s="1"/>
  <c r="P236" i="6"/>
  <c r="Q236" i="6"/>
  <c r="N237" i="6"/>
  <c r="P237" i="6"/>
  <c r="Q237" i="6"/>
  <c r="R237" i="6"/>
  <c r="N238" i="6"/>
  <c r="P238" i="6"/>
  <c r="Q238" i="6"/>
  <c r="R238" i="6"/>
  <c r="C239" i="6"/>
  <c r="V240" i="6" s="1"/>
  <c r="E239" i="6"/>
  <c r="S241" i="6" s="1"/>
  <c r="F239" i="6"/>
  <c r="T241" i="6" s="1"/>
  <c r="G239" i="6"/>
  <c r="O241" i="6" s="1"/>
  <c r="P239" i="6"/>
  <c r="Q239" i="6"/>
  <c r="N240" i="6"/>
  <c r="P240" i="6"/>
  <c r="Q240" i="6"/>
  <c r="R240" i="6"/>
  <c r="N241" i="6"/>
  <c r="P241" i="6"/>
  <c r="Q241" i="6"/>
  <c r="R241" i="6"/>
  <c r="C242" i="6"/>
  <c r="E242" i="6"/>
  <c r="S242" i="6" s="1"/>
  <c r="F242" i="6"/>
  <c r="T242" i="6" s="1"/>
  <c r="G242" i="6"/>
  <c r="P242" i="6"/>
  <c r="Q242" i="6"/>
  <c r="N243" i="6"/>
  <c r="P243" i="6"/>
  <c r="Q243" i="6"/>
  <c r="R243" i="6"/>
  <c r="N244" i="6"/>
  <c r="P244" i="6"/>
  <c r="Q244" i="6"/>
  <c r="R244" i="6"/>
  <c r="C245" i="6"/>
  <c r="E245" i="6"/>
  <c r="F245" i="6"/>
  <c r="G245" i="6"/>
  <c r="O246" i="6" s="1"/>
  <c r="P245" i="6"/>
  <c r="Q245" i="6"/>
  <c r="N246" i="6"/>
  <c r="P246" i="6"/>
  <c r="Q246" i="6"/>
  <c r="R246" i="6"/>
  <c r="N247" i="6"/>
  <c r="P247" i="6"/>
  <c r="Q247" i="6"/>
  <c r="R247" i="6"/>
  <c r="C248" i="6"/>
  <c r="V249" i="6" s="1"/>
  <c r="E248" i="6"/>
  <c r="S248" i="6" s="1"/>
  <c r="F248" i="6"/>
  <c r="T250" i="6" s="1"/>
  <c r="G248" i="6"/>
  <c r="O248" i="6" s="1"/>
  <c r="P248" i="6"/>
  <c r="Q248" i="6"/>
  <c r="N249" i="6"/>
  <c r="P249" i="6"/>
  <c r="Q249" i="6"/>
  <c r="R249" i="6"/>
  <c r="N250" i="6"/>
  <c r="P250" i="6"/>
  <c r="Q250" i="6"/>
  <c r="R250" i="6"/>
  <c r="C251" i="6"/>
  <c r="V252" i="6" s="1"/>
  <c r="E251" i="6"/>
  <c r="S253" i="6" s="1"/>
  <c r="F251" i="6"/>
  <c r="T253" i="6" s="1"/>
  <c r="G251" i="6"/>
  <c r="O251" i="6" s="1"/>
  <c r="P251" i="6"/>
  <c r="Q251" i="6"/>
  <c r="N252" i="6"/>
  <c r="P252" i="6"/>
  <c r="Q252" i="6"/>
  <c r="R252" i="6"/>
  <c r="N253" i="6"/>
  <c r="P253" i="6"/>
  <c r="Q253" i="6"/>
  <c r="R253" i="6"/>
  <c r="C254" i="6"/>
  <c r="E254" i="6"/>
  <c r="S254" i="6" s="1"/>
  <c r="F254" i="6"/>
  <c r="T256" i="6" s="1"/>
  <c r="G254" i="6"/>
  <c r="P254" i="6"/>
  <c r="Q254" i="6"/>
  <c r="N255" i="6"/>
  <c r="P255" i="6"/>
  <c r="Q255" i="6"/>
  <c r="R255" i="6"/>
  <c r="N256" i="6"/>
  <c r="P256" i="6"/>
  <c r="Q256" i="6"/>
  <c r="R256" i="6"/>
  <c r="C257" i="6"/>
  <c r="V259" i="6" s="1"/>
  <c r="E257" i="6"/>
  <c r="S259" i="6" s="1"/>
  <c r="F257" i="6"/>
  <c r="T258" i="6" s="1"/>
  <c r="G257" i="6"/>
  <c r="O258" i="6" s="1"/>
  <c r="P257" i="6"/>
  <c r="Q257" i="6"/>
  <c r="N258" i="6"/>
  <c r="P258" i="6"/>
  <c r="Q258" i="6"/>
  <c r="R258" i="6"/>
  <c r="N259" i="6"/>
  <c r="P259" i="6"/>
  <c r="Q259" i="6"/>
  <c r="R259" i="6"/>
  <c r="C260" i="6"/>
  <c r="V261" i="6" s="1"/>
  <c r="E260" i="6"/>
  <c r="S260" i="6" s="1"/>
  <c r="F260" i="6"/>
  <c r="G260" i="6"/>
  <c r="P260" i="6"/>
  <c r="Q260" i="6"/>
  <c r="N261" i="6"/>
  <c r="P261" i="6"/>
  <c r="Q261" i="6"/>
  <c r="R261" i="6"/>
  <c r="N262" i="6"/>
  <c r="P262" i="6"/>
  <c r="Q262" i="6"/>
  <c r="R262" i="6"/>
  <c r="C263" i="6"/>
  <c r="V265" i="6" s="1"/>
  <c r="E263" i="6"/>
  <c r="S265" i="6" s="1"/>
  <c r="F263" i="6"/>
  <c r="T265" i="6" s="1"/>
  <c r="G263" i="6"/>
  <c r="P263" i="6"/>
  <c r="Q263" i="6"/>
  <c r="N264" i="6"/>
  <c r="P264" i="6"/>
  <c r="Q264" i="6"/>
  <c r="R264" i="6"/>
  <c r="N265" i="6"/>
  <c r="P265" i="6"/>
  <c r="Q265" i="6"/>
  <c r="R265" i="6"/>
  <c r="C266" i="6"/>
  <c r="V267" i="6" s="1"/>
  <c r="E266" i="6"/>
  <c r="S267" i="6" s="1"/>
  <c r="F266" i="6"/>
  <c r="G266" i="6"/>
  <c r="P266" i="6"/>
  <c r="Q266" i="6"/>
  <c r="N267" i="6"/>
  <c r="P267" i="6"/>
  <c r="Q267" i="6"/>
  <c r="R267" i="6"/>
  <c r="N268" i="6"/>
  <c r="P268" i="6"/>
  <c r="Q268" i="6"/>
  <c r="R268" i="6"/>
  <c r="C269" i="6"/>
  <c r="E269" i="6"/>
  <c r="S269" i="6" s="1"/>
  <c r="F269" i="6"/>
  <c r="T270" i="6" s="1"/>
  <c r="G269" i="6"/>
  <c r="O269" i="6" s="1"/>
  <c r="P269" i="6"/>
  <c r="Q269" i="6"/>
  <c r="N270" i="6"/>
  <c r="P270" i="6"/>
  <c r="Q270" i="6"/>
  <c r="R270" i="6"/>
  <c r="N271" i="6"/>
  <c r="P271" i="6"/>
  <c r="Q271" i="6"/>
  <c r="R271" i="6"/>
  <c r="C272" i="6"/>
  <c r="E272" i="6"/>
  <c r="S272" i="6" s="1"/>
  <c r="F272" i="6"/>
  <c r="T274" i="6" s="1"/>
  <c r="G272" i="6"/>
  <c r="O273" i="6" s="1"/>
  <c r="P272" i="6"/>
  <c r="Q272" i="6"/>
  <c r="N273" i="6"/>
  <c r="P273" i="6"/>
  <c r="Q273" i="6"/>
  <c r="R273" i="6"/>
  <c r="N274" i="6"/>
  <c r="P274" i="6"/>
  <c r="Q274" i="6"/>
  <c r="R274" i="6"/>
  <c r="C275" i="6"/>
  <c r="V277" i="6" s="1"/>
  <c r="E275" i="6"/>
  <c r="S275" i="6" s="1"/>
  <c r="F275" i="6"/>
  <c r="G275" i="6"/>
  <c r="O275" i="6" s="1"/>
  <c r="P275" i="6"/>
  <c r="Q275" i="6"/>
  <c r="N276" i="6"/>
  <c r="P276" i="6"/>
  <c r="Q276" i="6"/>
  <c r="R276" i="6"/>
  <c r="N277" i="6"/>
  <c r="P277" i="6"/>
  <c r="Q277" i="6"/>
  <c r="R277" i="6"/>
  <c r="C278" i="6"/>
  <c r="E278" i="6"/>
  <c r="F278" i="6"/>
  <c r="T280" i="6" s="1"/>
  <c r="G278" i="6"/>
  <c r="P278" i="6"/>
  <c r="Q278" i="6"/>
  <c r="N279" i="6"/>
  <c r="P279" i="6"/>
  <c r="Q279" i="6"/>
  <c r="R279" i="6"/>
  <c r="N280" i="6"/>
  <c r="P280" i="6"/>
  <c r="Q280" i="6"/>
  <c r="R280" i="6"/>
  <c r="C281" i="6"/>
  <c r="V283" i="6" s="1"/>
  <c r="E281" i="6"/>
  <c r="F281" i="6"/>
  <c r="T283" i="6" s="1"/>
  <c r="G281" i="6"/>
  <c r="P281" i="6"/>
  <c r="Q281" i="6"/>
  <c r="N282" i="6"/>
  <c r="P282" i="6"/>
  <c r="Q282" i="6"/>
  <c r="R282" i="6"/>
  <c r="N283" i="6"/>
  <c r="P283" i="6"/>
  <c r="Q283" i="6"/>
  <c r="R283" i="6"/>
  <c r="C284" i="6"/>
  <c r="V284" i="6" s="1"/>
  <c r="E284" i="6"/>
  <c r="F284" i="6"/>
  <c r="T284" i="6" s="1"/>
  <c r="G284" i="6"/>
  <c r="O286" i="6" s="1"/>
  <c r="P284" i="6"/>
  <c r="Q284" i="6"/>
  <c r="N285" i="6"/>
  <c r="P285" i="6"/>
  <c r="Q285" i="6"/>
  <c r="R285" i="6"/>
  <c r="N286" i="6"/>
  <c r="P286" i="6"/>
  <c r="Q286" i="6"/>
  <c r="R286" i="6"/>
  <c r="C287" i="6"/>
  <c r="V288" i="6" s="1"/>
  <c r="E287" i="6"/>
  <c r="S288" i="6" s="1"/>
  <c r="F287" i="6"/>
  <c r="T287" i="6" s="1"/>
  <c r="G287" i="6"/>
  <c r="O289" i="6" s="1"/>
  <c r="P287" i="6"/>
  <c r="Q287" i="6"/>
  <c r="N288" i="6"/>
  <c r="P288" i="6"/>
  <c r="Q288" i="6"/>
  <c r="R288" i="6"/>
  <c r="N289" i="6"/>
  <c r="P289" i="6"/>
  <c r="Q289" i="6"/>
  <c r="R289" i="6"/>
  <c r="C290" i="6"/>
  <c r="E290" i="6"/>
  <c r="S290" i="6" s="1"/>
  <c r="F290" i="6"/>
  <c r="T291" i="6" s="1"/>
  <c r="G290" i="6"/>
  <c r="P290" i="6"/>
  <c r="Q290" i="6"/>
  <c r="N291" i="6"/>
  <c r="P291" i="6"/>
  <c r="Q291" i="6"/>
  <c r="R291" i="6"/>
  <c r="N292" i="6"/>
  <c r="P292" i="6"/>
  <c r="Q292" i="6"/>
  <c r="R292" i="6"/>
  <c r="C293" i="6"/>
  <c r="E293" i="6"/>
  <c r="F293" i="6"/>
  <c r="T294" i="6" s="1"/>
  <c r="G293" i="6"/>
  <c r="P293" i="6"/>
  <c r="Q293" i="6"/>
  <c r="N294" i="6"/>
  <c r="P294" i="6"/>
  <c r="Q294" i="6"/>
  <c r="R294" i="6"/>
  <c r="N295" i="6"/>
  <c r="P295" i="6"/>
  <c r="Q295" i="6"/>
  <c r="R295" i="6"/>
  <c r="C296" i="6"/>
  <c r="V296" i="6" s="1"/>
  <c r="E296" i="6"/>
  <c r="I296" i="6" s="1"/>
  <c r="F296" i="6"/>
  <c r="G296" i="6"/>
  <c r="P296" i="6"/>
  <c r="Q296" i="6"/>
  <c r="N297" i="6"/>
  <c r="P297" i="6"/>
  <c r="Q297" i="6"/>
  <c r="R297" i="6"/>
  <c r="N298" i="6"/>
  <c r="P298" i="6"/>
  <c r="Q298" i="6"/>
  <c r="R298" i="6"/>
  <c r="C299" i="6"/>
  <c r="E299" i="6"/>
  <c r="S299" i="6" s="1"/>
  <c r="F299" i="6"/>
  <c r="G299" i="6"/>
  <c r="O300" i="6" s="1"/>
  <c r="P299" i="6"/>
  <c r="Q299" i="6"/>
  <c r="N300" i="6"/>
  <c r="P300" i="6"/>
  <c r="Q300" i="6"/>
  <c r="R300" i="6"/>
  <c r="N301" i="6"/>
  <c r="P301" i="6"/>
  <c r="Q301" i="6"/>
  <c r="R301" i="6"/>
  <c r="S134" i="6"/>
  <c r="O167" i="6"/>
  <c r="S27" i="6"/>
  <c r="P4" i="6"/>
  <c r="P3" i="6"/>
  <c r="P2" i="6"/>
  <c r="N4" i="6"/>
  <c r="Q3" i="6"/>
  <c r="Q4" i="6"/>
  <c r="Q2" i="6"/>
  <c r="R4" i="6"/>
  <c r="R3" i="6"/>
  <c r="I3" i="6" l="1"/>
  <c r="K4" i="6"/>
  <c r="U4" i="6" s="1"/>
  <c r="S59" i="6"/>
  <c r="T71" i="6"/>
  <c r="S91" i="6"/>
  <c r="T67" i="6"/>
  <c r="T12" i="6"/>
  <c r="V16" i="6"/>
  <c r="T11" i="6"/>
  <c r="T72" i="6"/>
  <c r="S90" i="6"/>
  <c r="V9" i="6"/>
  <c r="S5" i="6"/>
  <c r="V297" i="6"/>
  <c r="T68" i="6"/>
  <c r="S19" i="6"/>
  <c r="S250" i="6"/>
  <c r="O2" i="6"/>
  <c r="S148" i="6"/>
  <c r="O257" i="6"/>
  <c r="T96" i="6"/>
  <c r="O118" i="6"/>
  <c r="S56" i="6"/>
  <c r="O55" i="6"/>
  <c r="T91" i="6"/>
  <c r="S183" i="6"/>
  <c r="O117" i="6"/>
  <c r="O108" i="6"/>
  <c r="T269" i="6"/>
  <c r="T62" i="6"/>
  <c r="T8" i="6"/>
  <c r="S301" i="6"/>
  <c r="T141" i="6"/>
  <c r="V162" i="6"/>
  <c r="O3" i="6"/>
  <c r="S14" i="6"/>
  <c r="S298" i="6"/>
  <c r="K296" i="6"/>
  <c r="A296" i="6" s="1"/>
  <c r="U297" i="6" s="1"/>
  <c r="O175" i="6"/>
  <c r="S49" i="6"/>
  <c r="S47" i="6"/>
  <c r="S39" i="6"/>
  <c r="S184" i="6"/>
  <c r="S78" i="6"/>
  <c r="O54" i="6"/>
  <c r="V15" i="6"/>
  <c r="S147" i="6"/>
  <c r="O259" i="6"/>
  <c r="T163" i="6"/>
  <c r="T192" i="6"/>
  <c r="T252" i="6"/>
  <c r="V285" i="6"/>
  <c r="V298" i="6"/>
  <c r="T197" i="6"/>
  <c r="S52" i="6"/>
  <c r="V188" i="6"/>
  <c r="O49" i="6"/>
  <c r="O38" i="6"/>
  <c r="T227" i="6"/>
  <c r="T191" i="6"/>
  <c r="S6" i="6"/>
  <c r="T118" i="6"/>
  <c r="V286" i="6"/>
  <c r="O97" i="6"/>
  <c r="T228" i="6"/>
  <c r="T282" i="6"/>
  <c r="T64" i="6"/>
  <c r="T281" i="6"/>
  <c r="O28" i="6"/>
  <c r="V190" i="6"/>
  <c r="V220" i="6"/>
  <c r="V196" i="6"/>
  <c r="V224" i="6"/>
  <c r="V159" i="6"/>
  <c r="S4" i="6"/>
  <c r="T18" i="6"/>
  <c r="T160" i="6"/>
  <c r="T9" i="6"/>
  <c r="T278" i="6"/>
  <c r="V209" i="6"/>
  <c r="V156" i="6"/>
  <c r="V276" i="6"/>
  <c r="T129" i="6"/>
  <c r="T166" i="6"/>
  <c r="V169" i="6"/>
  <c r="V197" i="6"/>
  <c r="T3" i="6"/>
  <c r="S7" i="6"/>
  <c r="T28" i="6"/>
  <c r="T108" i="6"/>
  <c r="O111" i="6"/>
  <c r="O5" i="6"/>
  <c r="T84" i="6"/>
  <c r="S68" i="6"/>
  <c r="O154" i="6"/>
  <c r="V88" i="6"/>
  <c r="S168" i="6"/>
  <c r="V10" i="6"/>
  <c r="S45" i="6"/>
  <c r="S300" i="6"/>
  <c r="T83" i="6"/>
  <c r="T56" i="6"/>
  <c r="T24" i="6"/>
  <c r="T150" i="6"/>
  <c r="O96" i="6"/>
  <c r="S87" i="6"/>
  <c r="O164" i="6"/>
  <c r="T273" i="6"/>
  <c r="O98" i="6"/>
  <c r="O40" i="6"/>
  <c r="O48" i="6"/>
  <c r="V6" i="6"/>
  <c r="S111" i="6"/>
  <c r="V199" i="6"/>
  <c r="T23" i="6"/>
  <c r="V164" i="6"/>
  <c r="S29" i="6"/>
  <c r="S86" i="6"/>
  <c r="I2" i="6"/>
  <c r="S3" i="6"/>
  <c r="S81" i="6"/>
  <c r="S30" i="6"/>
  <c r="T151" i="6"/>
  <c r="O107" i="6"/>
  <c r="O166" i="6"/>
  <c r="S60" i="6"/>
  <c r="S186" i="6"/>
  <c r="O100" i="6"/>
  <c r="S192" i="6"/>
  <c r="V58" i="6"/>
  <c r="V96" i="6"/>
  <c r="O75" i="6"/>
  <c r="V56" i="6"/>
  <c r="V7" i="6"/>
  <c r="V241" i="6"/>
  <c r="O194" i="6"/>
  <c r="O83" i="6"/>
  <c r="S112" i="6"/>
  <c r="T237" i="6"/>
  <c r="V166" i="6"/>
  <c r="T35" i="6"/>
  <c r="V275" i="6"/>
  <c r="O16" i="6"/>
  <c r="O6" i="6"/>
  <c r="S50" i="6"/>
  <c r="K3" i="6"/>
  <c r="U3" i="6" s="1"/>
  <c r="K2" i="6"/>
  <c r="S2" i="6"/>
  <c r="S82" i="6"/>
  <c r="S18" i="6"/>
  <c r="T90" i="6"/>
  <c r="T212" i="6"/>
  <c r="S187" i="6"/>
  <c r="S193" i="6"/>
  <c r="O196" i="6"/>
  <c r="V97" i="6"/>
  <c r="O76" i="6"/>
  <c r="O26" i="6"/>
  <c r="O84" i="6"/>
  <c r="T36" i="6"/>
  <c r="O15" i="6"/>
  <c r="I4" i="6"/>
  <c r="A287" i="6"/>
  <c r="U288" i="6" s="1"/>
  <c r="A272" i="6"/>
  <c r="U272" i="6" s="1"/>
  <c r="A227" i="6"/>
  <c r="U228" i="6" s="1"/>
  <c r="A191" i="6"/>
  <c r="U193" i="6" s="1"/>
  <c r="U163" i="6"/>
  <c r="A218" i="6"/>
  <c r="U219" i="6" s="1"/>
  <c r="A182" i="6"/>
  <c r="U184" i="6" s="1"/>
  <c r="A290" i="6"/>
  <c r="U291" i="6" s="1"/>
  <c r="A266" i="6"/>
  <c r="U267" i="6" s="1"/>
  <c r="U145" i="6"/>
  <c r="A254" i="6"/>
  <c r="U256" i="6" s="1"/>
  <c r="U159" i="6"/>
  <c r="U44" i="6"/>
  <c r="U22" i="6"/>
  <c r="U75" i="6"/>
  <c r="U100" i="6"/>
  <c r="U131" i="6"/>
  <c r="A278" i="6"/>
  <c r="U279" i="6" s="1"/>
  <c r="A242" i="6"/>
  <c r="U242" i="6" s="1"/>
  <c r="A230" i="6"/>
  <c r="U232" i="6" s="1"/>
  <c r="A206" i="6"/>
  <c r="A194" i="6"/>
  <c r="U194" i="6" s="1"/>
  <c r="U171" i="6"/>
  <c r="U147" i="6"/>
  <c r="U13" i="6"/>
  <c r="U121" i="6"/>
  <c r="U8" i="6"/>
  <c r="U53" i="6"/>
  <c r="U35" i="6"/>
  <c r="O153" i="6"/>
  <c r="T176" i="6"/>
  <c r="O253" i="6"/>
  <c r="S113" i="6"/>
  <c r="S156" i="6"/>
  <c r="V112" i="6"/>
  <c r="S163" i="6"/>
  <c r="U23" i="6"/>
  <c r="U47" i="6"/>
  <c r="U40" i="6"/>
  <c r="V4" i="6"/>
  <c r="T97" i="6"/>
  <c r="T109" i="6"/>
  <c r="O142" i="6"/>
  <c r="S33" i="6"/>
  <c r="S69" i="6"/>
  <c r="S72" i="6"/>
  <c r="T99" i="6"/>
  <c r="T172" i="6"/>
  <c r="O121" i="6"/>
  <c r="O110" i="6"/>
  <c r="O141" i="6"/>
  <c r="S244" i="6"/>
  <c r="S255" i="6"/>
  <c r="S261" i="6"/>
  <c r="V102" i="6"/>
  <c r="V30" i="6"/>
  <c r="O239" i="6"/>
  <c r="V18" i="6"/>
  <c r="S114" i="6"/>
  <c r="V87" i="6"/>
  <c r="V41" i="6"/>
  <c r="V110" i="6"/>
  <c r="S44" i="6"/>
  <c r="S71" i="6"/>
  <c r="U115" i="6"/>
  <c r="T171" i="6"/>
  <c r="S243" i="6"/>
  <c r="S34" i="6"/>
  <c r="T27" i="6"/>
  <c r="T100" i="6"/>
  <c r="T165" i="6"/>
  <c r="O120" i="6"/>
  <c r="S249" i="6"/>
  <c r="S256" i="6"/>
  <c r="S262" i="6"/>
  <c r="O67" i="6"/>
  <c r="V103" i="6"/>
  <c r="V168" i="6"/>
  <c r="V31" i="6"/>
  <c r="O252" i="6"/>
  <c r="T57" i="6"/>
  <c r="O240" i="6"/>
  <c r="O65" i="6"/>
  <c r="T178" i="6"/>
  <c r="S155" i="6"/>
  <c r="S162" i="6"/>
  <c r="V42" i="6"/>
  <c r="U111" i="6"/>
  <c r="V186" i="6"/>
  <c r="V187" i="6"/>
  <c r="S21" i="6"/>
  <c r="S20" i="6"/>
  <c r="T14" i="6"/>
  <c r="T15" i="6"/>
  <c r="S194" i="6"/>
  <c r="S196" i="6"/>
  <c r="S195" i="6"/>
  <c r="S188" i="6"/>
  <c r="S190" i="6"/>
  <c r="S189" i="6"/>
  <c r="T119" i="6"/>
  <c r="T120" i="6"/>
  <c r="S117" i="6"/>
  <c r="S116" i="6"/>
  <c r="S118" i="6"/>
  <c r="T101" i="6"/>
  <c r="T103" i="6"/>
  <c r="T102" i="6"/>
  <c r="S93" i="6"/>
  <c r="S92" i="6"/>
  <c r="O87" i="6"/>
  <c r="O88" i="6"/>
  <c r="O86" i="6"/>
  <c r="S74" i="6"/>
  <c r="S76" i="6"/>
  <c r="T43" i="6"/>
  <c r="T42" i="6"/>
  <c r="T198" i="6"/>
  <c r="V185" i="6"/>
  <c r="O297" i="6"/>
  <c r="O298" i="6"/>
  <c r="O296" i="6"/>
  <c r="S293" i="6"/>
  <c r="S295" i="6"/>
  <c r="S294" i="6"/>
  <c r="S287" i="6"/>
  <c r="S289" i="6"/>
  <c r="S271" i="6"/>
  <c r="S270" i="6"/>
  <c r="O266" i="6"/>
  <c r="O268" i="6"/>
  <c r="O267" i="6"/>
  <c r="O243" i="6"/>
  <c r="O244" i="6"/>
  <c r="O242" i="6"/>
  <c r="S239" i="6"/>
  <c r="S240" i="6"/>
  <c r="S233" i="6"/>
  <c r="S235" i="6"/>
  <c r="S234" i="6"/>
  <c r="O230" i="6"/>
  <c r="O232" i="6"/>
  <c r="O231" i="6"/>
  <c r="S227" i="6"/>
  <c r="S228" i="6"/>
  <c r="O224" i="6"/>
  <c r="O225" i="6"/>
  <c r="S209" i="6"/>
  <c r="S211" i="6"/>
  <c r="O206" i="6"/>
  <c r="O208" i="6"/>
  <c r="O207" i="6"/>
  <c r="S203" i="6"/>
  <c r="S205" i="6"/>
  <c r="S204" i="6"/>
  <c r="O200" i="6"/>
  <c r="O201" i="6"/>
  <c r="T181" i="6"/>
  <c r="T180" i="6"/>
  <c r="T179" i="6"/>
  <c r="O162" i="6"/>
  <c r="O161" i="6"/>
  <c r="O149" i="6"/>
  <c r="O150" i="6"/>
  <c r="O144" i="6"/>
  <c r="O145" i="6"/>
  <c r="S140" i="6"/>
  <c r="S142" i="6"/>
  <c r="S141" i="6"/>
  <c r="O138" i="6"/>
  <c r="O139" i="6"/>
  <c r="O137" i="6"/>
  <c r="S136" i="6"/>
  <c r="S135" i="6"/>
  <c r="O133" i="6"/>
  <c r="O131" i="6"/>
  <c r="S129" i="6"/>
  <c r="S130" i="6"/>
  <c r="S128" i="6"/>
  <c r="O125" i="6"/>
  <c r="O126" i="6"/>
  <c r="V125" i="6"/>
  <c r="V126" i="6"/>
  <c r="V299" i="6"/>
  <c r="V300" i="6"/>
  <c r="V301" i="6"/>
  <c r="O182" i="6"/>
  <c r="O184" i="6"/>
  <c r="T4" i="6"/>
  <c r="S57" i="6"/>
  <c r="S28" i="6"/>
  <c r="S40" i="6"/>
  <c r="O93" i="6"/>
  <c r="T254" i="6"/>
  <c r="S15" i="6"/>
  <c r="T279" i="6"/>
  <c r="T236" i="6"/>
  <c r="O299" i="6"/>
  <c r="V37" i="6"/>
  <c r="T231" i="6"/>
  <c r="V239" i="6"/>
  <c r="V153" i="6"/>
  <c r="V235" i="6"/>
  <c r="V215" i="6"/>
  <c r="T207" i="6"/>
  <c r="V194" i="6"/>
  <c r="V211" i="6"/>
  <c r="O11" i="6"/>
  <c r="S169" i="6"/>
  <c r="T249" i="6"/>
  <c r="T248" i="6"/>
  <c r="V282" i="6"/>
  <c r="V217" i="6"/>
  <c r="T213" i="6"/>
  <c r="V35" i="6"/>
  <c r="V158" i="6"/>
  <c r="U52" i="6"/>
  <c r="U108" i="6"/>
  <c r="U102" i="6"/>
  <c r="T162" i="6"/>
  <c r="T206" i="6"/>
  <c r="S16" i="6"/>
  <c r="T272" i="6"/>
  <c r="V154" i="6"/>
  <c r="T230" i="6"/>
  <c r="V253" i="6"/>
  <c r="O12" i="6"/>
  <c r="V251" i="6"/>
  <c r="V233" i="6"/>
  <c r="V281" i="6"/>
  <c r="O301" i="6"/>
  <c r="T69" i="6"/>
  <c r="T17" i="6"/>
  <c r="S79" i="6"/>
  <c r="T105" i="6"/>
  <c r="T114" i="6"/>
  <c r="T130" i="6"/>
  <c r="T142" i="6"/>
  <c r="O169" i="6"/>
  <c r="O174" i="6"/>
  <c r="O122" i="6"/>
  <c r="O284" i="6"/>
  <c r="T271" i="6"/>
  <c r="T16" i="6"/>
  <c r="S276" i="6"/>
  <c r="V72" i="6"/>
  <c r="V157" i="6"/>
  <c r="T80" i="6"/>
  <c r="V260" i="6"/>
  <c r="V163" i="6"/>
  <c r="V226" i="6"/>
  <c r="O72" i="6"/>
  <c r="S292" i="6"/>
  <c r="T195" i="6"/>
  <c r="T239" i="6"/>
  <c r="T41" i="6"/>
  <c r="S277" i="6"/>
  <c r="V107" i="6"/>
  <c r="T106" i="6"/>
  <c r="T115" i="6"/>
  <c r="T135" i="6"/>
  <c r="T147" i="6"/>
  <c r="O92" i="6"/>
  <c r="O124" i="6"/>
  <c r="T204" i="6"/>
  <c r="T222" i="6"/>
  <c r="T240" i="6"/>
  <c r="O272" i="6"/>
  <c r="T81" i="6"/>
  <c r="O274" i="6"/>
  <c r="V73" i="6"/>
  <c r="V248" i="6"/>
  <c r="V262" i="6"/>
  <c r="V117" i="6"/>
  <c r="V200" i="6"/>
  <c r="T251" i="6"/>
  <c r="O73" i="6"/>
  <c r="V287" i="6"/>
  <c r="S170" i="6"/>
  <c r="V268" i="6"/>
  <c r="T29" i="6"/>
  <c r="O34" i="6"/>
  <c r="V2" i="6"/>
  <c r="T117" i="6"/>
  <c r="T136" i="6"/>
  <c r="T148" i="6"/>
  <c r="T159" i="6"/>
  <c r="O287" i="6"/>
  <c r="T66" i="6"/>
  <c r="T264" i="6"/>
  <c r="S291" i="6"/>
  <c r="T30" i="6"/>
  <c r="O33" i="6"/>
  <c r="V218" i="6"/>
  <c r="V250" i="6"/>
  <c r="V74" i="6"/>
  <c r="T221" i="6"/>
  <c r="V118" i="6"/>
  <c r="T203" i="6"/>
  <c r="V266" i="6"/>
  <c r="V76" i="6"/>
  <c r="V289" i="6"/>
  <c r="S171" i="6"/>
  <c r="V202" i="6"/>
  <c r="V17" i="6"/>
  <c r="T194" i="6"/>
  <c r="V108" i="6"/>
  <c r="T263" i="6"/>
  <c r="O285" i="6"/>
  <c r="U79" i="6"/>
  <c r="U124" i="6"/>
  <c r="U125" i="6"/>
  <c r="U134" i="6"/>
  <c r="A299" i="6"/>
  <c r="U299" i="6" s="1"/>
  <c r="A293" i="6"/>
  <c r="U293" i="6" s="1"/>
  <c r="A284" i="6"/>
  <c r="U286" i="6" s="1"/>
  <c r="A281" i="6"/>
  <c r="U283" i="6" s="1"/>
  <c r="A275" i="6"/>
  <c r="U275" i="6" s="1"/>
  <c r="A269" i="6"/>
  <c r="A263" i="6"/>
  <c r="U264" i="6" s="1"/>
  <c r="A260" i="6"/>
  <c r="A257" i="6"/>
  <c r="A251" i="6"/>
  <c r="A248" i="6"/>
  <c r="A245" i="6"/>
  <c r="A239" i="6"/>
  <c r="A236" i="6"/>
  <c r="A233" i="6"/>
  <c r="U235" i="6" s="1"/>
  <c r="A224" i="6"/>
  <c r="A221" i="6"/>
  <c r="A215" i="6"/>
  <c r="A212" i="6"/>
  <c r="A209" i="6"/>
  <c r="U211" i="6" s="1"/>
  <c r="A203" i="6"/>
  <c r="A200" i="6"/>
  <c r="A197" i="6"/>
  <c r="A188" i="6"/>
  <c r="U190" i="6" s="1"/>
  <c r="A185" i="6"/>
  <c r="U185" i="6" s="1"/>
  <c r="A179" i="6"/>
  <c r="A176" i="6"/>
  <c r="U177" i="6" s="1"/>
  <c r="A173" i="6"/>
  <c r="U174" i="6" s="1"/>
  <c r="U168" i="6"/>
  <c r="U152" i="6"/>
  <c r="U151" i="6"/>
  <c r="U30" i="6"/>
  <c r="U41" i="6"/>
  <c r="U56" i="6"/>
  <c r="U80" i="6"/>
  <c r="V237" i="6"/>
  <c r="V238" i="6"/>
  <c r="S224" i="6"/>
  <c r="S225" i="6"/>
  <c r="S218" i="6"/>
  <c r="S219" i="6"/>
  <c r="O215" i="6"/>
  <c r="O216" i="6"/>
  <c r="O217" i="6"/>
  <c r="S212" i="6"/>
  <c r="S214" i="6"/>
  <c r="S213" i="6"/>
  <c r="O211" i="6"/>
  <c r="O210" i="6"/>
  <c r="S206" i="6"/>
  <c r="S208" i="6"/>
  <c r="S207" i="6"/>
  <c r="O203" i="6"/>
  <c r="O205" i="6"/>
  <c r="V204" i="6"/>
  <c r="V205" i="6"/>
  <c r="T202" i="6"/>
  <c r="T201" i="6"/>
  <c r="S197" i="6"/>
  <c r="S199" i="6"/>
  <c r="T190" i="6"/>
  <c r="T189" i="6"/>
  <c r="T188" i="6"/>
  <c r="V183" i="6"/>
  <c r="V184" i="6"/>
  <c r="T79" i="6"/>
  <c r="T77" i="6"/>
  <c r="T78" i="6"/>
  <c r="O63" i="6"/>
  <c r="O62" i="6"/>
  <c r="V48" i="6"/>
  <c r="V49" i="6"/>
  <c r="T38" i="6"/>
  <c r="T40" i="6"/>
  <c r="V33" i="6"/>
  <c r="V32" i="6"/>
  <c r="V34" i="6"/>
  <c r="O23" i="6"/>
  <c r="O25" i="6"/>
  <c r="O24" i="6"/>
  <c r="V23" i="6"/>
  <c r="V25" i="6"/>
  <c r="S8" i="6"/>
  <c r="S10" i="6"/>
  <c r="S285" i="6"/>
  <c r="S284" i="6"/>
  <c r="S286" i="6"/>
  <c r="O282" i="6"/>
  <c r="O283" i="6"/>
  <c r="O281" i="6"/>
  <c r="S279" i="6"/>
  <c r="S278" i="6"/>
  <c r="S280" i="6"/>
  <c r="O276" i="6"/>
  <c r="O277" i="6"/>
  <c r="S257" i="6"/>
  <c r="S258" i="6"/>
  <c r="O254" i="6"/>
  <c r="O256" i="6"/>
  <c r="O255" i="6"/>
  <c r="S245" i="6"/>
  <c r="S247" i="6"/>
  <c r="S246" i="6"/>
  <c r="S149" i="6"/>
  <c r="S151" i="6"/>
  <c r="S150" i="6"/>
  <c r="O147" i="6"/>
  <c r="O148" i="6"/>
  <c r="O146" i="6"/>
  <c r="S145" i="6"/>
  <c r="S143" i="6"/>
  <c r="S137" i="6"/>
  <c r="S139" i="6"/>
  <c r="S138" i="6"/>
  <c r="O136" i="6"/>
  <c r="O134" i="6"/>
  <c r="S132" i="6"/>
  <c r="S131" i="6"/>
  <c r="S133" i="6"/>
  <c r="O128" i="6"/>
  <c r="O129" i="6"/>
  <c r="U89" i="6"/>
  <c r="S83" i="6"/>
  <c r="S85" i="6"/>
  <c r="O80" i="6"/>
  <c r="O81" i="6"/>
  <c r="V66" i="6"/>
  <c r="V67" i="6"/>
  <c r="V65" i="6"/>
  <c r="T49" i="6"/>
  <c r="T47" i="6"/>
  <c r="T48" i="6"/>
  <c r="O41" i="6"/>
  <c r="O43" i="6"/>
  <c r="S41" i="6"/>
  <c r="S42" i="6"/>
  <c r="T34" i="6"/>
  <c r="T33" i="6"/>
  <c r="T32" i="6"/>
  <c r="V28" i="6"/>
  <c r="V27" i="6"/>
  <c r="V176" i="6"/>
  <c r="V178" i="6"/>
  <c r="V177" i="6"/>
  <c r="T173" i="6"/>
  <c r="T175" i="6"/>
  <c r="T174" i="6"/>
  <c r="O156" i="6"/>
  <c r="O157" i="6"/>
  <c r="S154" i="6"/>
  <c r="S153" i="6"/>
  <c r="S152" i="6"/>
  <c r="O68" i="6"/>
  <c r="O69" i="6"/>
  <c r="V68" i="6"/>
  <c r="V70" i="6"/>
  <c r="V69" i="6"/>
  <c r="O60" i="6"/>
  <c r="O59" i="6"/>
  <c r="S53" i="6"/>
  <c r="S55" i="6"/>
  <c r="V44" i="6"/>
  <c r="V46" i="6"/>
  <c r="V45" i="6"/>
  <c r="O36" i="6"/>
  <c r="O35" i="6"/>
  <c r="O37" i="6"/>
  <c r="S36" i="6"/>
  <c r="S35" i="6"/>
  <c r="V180" i="6"/>
  <c r="V179" i="6"/>
  <c r="V181" i="6"/>
  <c r="V77" i="6"/>
  <c r="V79" i="6"/>
  <c r="U73" i="6"/>
  <c r="V62" i="6"/>
  <c r="V64" i="6"/>
  <c r="V63" i="6"/>
  <c r="O44" i="6"/>
  <c r="O46" i="6"/>
  <c r="V40" i="6"/>
  <c r="V39" i="6"/>
  <c r="V38" i="6"/>
  <c r="O31" i="6"/>
  <c r="O30" i="6"/>
  <c r="O29" i="6"/>
  <c r="U33" i="6"/>
  <c r="U28" i="6"/>
  <c r="U67" i="6"/>
  <c r="U118" i="6"/>
  <c r="U85" i="6"/>
  <c r="U106" i="6"/>
  <c r="U19" i="6"/>
  <c r="U88" i="6"/>
  <c r="U69" i="6"/>
  <c r="V293" i="6"/>
  <c r="V295" i="6"/>
  <c r="V294" i="6"/>
  <c r="S251" i="6"/>
  <c r="S252" i="6"/>
  <c r="O249" i="6"/>
  <c r="O250" i="6"/>
  <c r="V192" i="6"/>
  <c r="V193" i="6"/>
  <c r="V191" i="6"/>
  <c r="V170" i="6"/>
  <c r="V172" i="6"/>
  <c r="V171" i="6"/>
  <c r="T167" i="6"/>
  <c r="T169" i="6"/>
  <c r="T168" i="6"/>
  <c r="V119" i="6"/>
  <c r="V121" i="6"/>
  <c r="O113" i="6"/>
  <c r="O114" i="6"/>
  <c r="T110" i="6"/>
  <c r="T112" i="6"/>
  <c r="S107" i="6"/>
  <c r="S109" i="6"/>
  <c r="O104" i="6"/>
  <c r="O105" i="6"/>
  <c r="V104" i="6"/>
  <c r="V106" i="6"/>
  <c r="V105" i="6"/>
  <c r="O102" i="6"/>
  <c r="O103" i="6"/>
  <c r="O101" i="6"/>
  <c r="S102" i="6"/>
  <c r="S101" i="6"/>
  <c r="S100" i="6"/>
  <c r="S99" i="6"/>
  <c r="O20" i="6"/>
  <c r="O21" i="6"/>
  <c r="S13" i="6"/>
  <c r="S11" i="6"/>
  <c r="S12" i="6"/>
  <c r="O294" i="6"/>
  <c r="O293" i="6"/>
  <c r="T277" i="6"/>
  <c r="T276" i="6"/>
  <c r="T275" i="6"/>
  <c r="V272" i="6"/>
  <c r="V274" i="6"/>
  <c r="V273" i="6"/>
  <c r="S268" i="6"/>
  <c r="S266" i="6"/>
  <c r="O263" i="6"/>
  <c r="O265" i="6"/>
  <c r="O264" i="6"/>
  <c r="V264" i="6"/>
  <c r="V263" i="6"/>
  <c r="T262" i="6"/>
  <c r="T260" i="6"/>
  <c r="T261" i="6"/>
  <c r="V258" i="6"/>
  <c r="V257" i="6"/>
  <c r="T217" i="6"/>
  <c r="T215" i="6"/>
  <c r="T216" i="6"/>
  <c r="V213" i="6"/>
  <c r="V214" i="6"/>
  <c r="T211" i="6"/>
  <c r="T209" i="6"/>
  <c r="T210" i="6"/>
  <c r="S200" i="6"/>
  <c r="S202" i="6"/>
  <c r="S175" i="6"/>
  <c r="S173" i="6"/>
  <c r="O171" i="6"/>
  <c r="O172" i="6"/>
  <c r="O170" i="6"/>
  <c r="T155" i="6"/>
  <c r="T157" i="6"/>
  <c r="T156" i="6"/>
  <c r="V122" i="6"/>
  <c r="V123" i="6"/>
  <c r="T50" i="6"/>
  <c r="T51" i="6"/>
  <c r="T46" i="6"/>
  <c r="T45" i="6"/>
  <c r="T44" i="6"/>
  <c r="V290" i="6"/>
  <c r="V291" i="6"/>
  <c r="V292" i="6"/>
  <c r="S281" i="6"/>
  <c r="S283" i="6"/>
  <c r="S282" i="6"/>
  <c r="O279" i="6"/>
  <c r="O280" i="6"/>
  <c r="O278" i="6"/>
  <c r="S221" i="6"/>
  <c r="S223" i="6"/>
  <c r="O218" i="6"/>
  <c r="O220" i="6"/>
  <c r="O219" i="6"/>
  <c r="T187" i="6"/>
  <c r="T186" i="6"/>
  <c r="T184" i="6"/>
  <c r="T182" i="6"/>
  <c r="T183" i="6"/>
  <c r="S179" i="6"/>
  <c r="S181" i="6"/>
  <c r="S177" i="6"/>
  <c r="S178" i="6"/>
  <c r="S176" i="6"/>
  <c r="O160" i="6"/>
  <c r="O158" i="6"/>
  <c r="T122" i="6"/>
  <c r="T124" i="6"/>
  <c r="V94" i="6"/>
  <c r="V92" i="6"/>
  <c r="V93" i="6"/>
  <c r="O89" i="6"/>
  <c r="O90" i="6"/>
  <c r="V89" i="6"/>
  <c r="V91" i="6"/>
  <c r="V90" i="6"/>
  <c r="T86" i="6"/>
  <c r="T88" i="6"/>
  <c r="T87" i="6"/>
  <c r="T74" i="6"/>
  <c r="T76" i="6"/>
  <c r="S65" i="6"/>
  <c r="S67" i="6"/>
  <c r="S66" i="6"/>
  <c r="S62" i="6"/>
  <c r="S64" i="6"/>
  <c r="U61" i="6"/>
  <c r="T55" i="6"/>
  <c r="T54" i="6"/>
  <c r="T53" i="6"/>
  <c r="T255" i="6"/>
  <c r="S297" i="6"/>
  <c r="S296" i="6"/>
  <c r="O295" i="6"/>
  <c r="O291" i="6"/>
  <c r="O290" i="6"/>
  <c r="O292" i="6"/>
  <c r="T247" i="6"/>
  <c r="T246" i="6"/>
  <c r="T245" i="6"/>
  <c r="V243" i="6"/>
  <c r="V244" i="6"/>
  <c r="V242" i="6"/>
  <c r="S236" i="6"/>
  <c r="S238" i="6"/>
  <c r="S237" i="6"/>
  <c r="O233" i="6"/>
  <c r="O234" i="6"/>
  <c r="O235" i="6"/>
  <c r="S230" i="6"/>
  <c r="S232" i="6"/>
  <c r="S231" i="6"/>
  <c r="O227" i="6"/>
  <c r="O229" i="6"/>
  <c r="O228" i="6"/>
  <c r="V228" i="6"/>
  <c r="V229" i="6"/>
  <c r="T226" i="6"/>
  <c r="T225" i="6"/>
  <c r="T224" i="6"/>
  <c r="O190" i="6"/>
  <c r="O189" i="6"/>
  <c r="O188" i="6"/>
  <c r="S164" i="6"/>
  <c r="S166" i="6"/>
  <c r="S165" i="6"/>
  <c r="T152" i="6"/>
  <c r="T154" i="6"/>
  <c r="V147" i="6"/>
  <c r="V148" i="6"/>
  <c r="T143" i="6"/>
  <c r="T145" i="6"/>
  <c r="T144" i="6"/>
  <c r="V140" i="6"/>
  <c r="V142" i="6"/>
  <c r="V141" i="6"/>
  <c r="T137" i="6"/>
  <c r="T139" i="6"/>
  <c r="T138" i="6"/>
  <c r="V134" i="6"/>
  <c r="V135" i="6"/>
  <c r="V136" i="6"/>
  <c r="T131" i="6"/>
  <c r="T133" i="6"/>
  <c r="T132" i="6"/>
  <c r="V128" i="6"/>
  <c r="V130" i="6"/>
  <c r="T125" i="6"/>
  <c r="T127" i="6"/>
  <c r="T126" i="6"/>
  <c r="T92" i="6"/>
  <c r="T94" i="6"/>
  <c r="U94" i="6"/>
  <c r="T289" i="6"/>
  <c r="T288" i="6"/>
  <c r="T286" i="6"/>
  <c r="T285" i="6"/>
  <c r="V207" i="6"/>
  <c r="V206" i="6"/>
  <c r="V208" i="6"/>
  <c r="O198" i="6"/>
  <c r="O197" i="6"/>
  <c r="O199" i="6"/>
  <c r="V113" i="6"/>
  <c r="V115" i="6"/>
  <c r="O77" i="6"/>
  <c r="O78" i="6"/>
  <c r="V20" i="6"/>
  <c r="V21" i="6"/>
  <c r="V22" i="6"/>
  <c r="O8" i="6"/>
  <c r="O9" i="6"/>
  <c r="O10" i="6"/>
  <c r="T6" i="6"/>
  <c r="T5" i="6"/>
  <c r="T7" i="6"/>
  <c r="T295" i="6"/>
  <c r="T293" i="6"/>
  <c r="T292" i="6"/>
  <c r="T290" i="6"/>
  <c r="T235" i="6"/>
  <c r="T233" i="6"/>
  <c r="V231" i="6"/>
  <c r="V230" i="6"/>
  <c r="V232" i="6"/>
  <c r="O221" i="6"/>
  <c r="O223" i="6"/>
  <c r="V222" i="6"/>
  <c r="V223" i="6"/>
  <c r="V221" i="6"/>
  <c r="T220" i="6"/>
  <c r="T219" i="6"/>
  <c r="T218" i="6"/>
  <c r="S215" i="6"/>
  <c r="S217" i="6"/>
  <c r="S216" i="6"/>
  <c r="O212" i="6"/>
  <c r="O213" i="6"/>
  <c r="O179" i="6"/>
  <c r="O180" i="6"/>
  <c r="O177" i="6"/>
  <c r="O178" i="6"/>
  <c r="V173" i="6"/>
  <c r="V174" i="6"/>
  <c r="V98" i="6"/>
  <c r="V99" i="6"/>
  <c r="S96" i="6"/>
  <c r="S95" i="6"/>
  <c r="S97" i="6"/>
  <c r="V82" i="6"/>
  <c r="V80" i="6"/>
  <c r="O56" i="6"/>
  <c r="O58" i="6"/>
  <c r="O57" i="6"/>
  <c r="T22" i="6"/>
  <c r="T21" i="6"/>
  <c r="T20" i="6"/>
  <c r="V11" i="6"/>
  <c r="V13" i="6"/>
  <c r="V12" i="6"/>
  <c r="T301" i="6"/>
  <c r="T300" i="6"/>
  <c r="T299" i="6"/>
  <c r="T298" i="6"/>
  <c r="T296" i="6"/>
  <c r="T297" i="6"/>
  <c r="T259" i="6"/>
  <c r="T257" i="6"/>
  <c r="V255" i="6"/>
  <c r="V256" i="6"/>
  <c r="V254" i="6"/>
  <c r="O245" i="6"/>
  <c r="O247" i="6"/>
  <c r="V246" i="6"/>
  <c r="V245" i="6"/>
  <c r="V247" i="6"/>
  <c r="T244" i="6"/>
  <c r="T243" i="6"/>
  <c r="O236" i="6"/>
  <c r="O238" i="6"/>
  <c r="O185" i="6"/>
  <c r="O186" i="6"/>
  <c r="S158" i="6"/>
  <c r="S159" i="6"/>
  <c r="V149" i="6"/>
  <c r="V151" i="6"/>
  <c r="V143" i="6"/>
  <c r="V144" i="6"/>
  <c r="V139" i="6"/>
  <c r="V137" i="6"/>
  <c r="V138" i="6"/>
  <c r="V131" i="6"/>
  <c r="V132" i="6"/>
  <c r="S127" i="6"/>
  <c r="S125" i="6"/>
  <c r="S126" i="6"/>
  <c r="S124" i="6"/>
  <c r="S122" i="6"/>
  <c r="S123" i="6"/>
  <c r="S121" i="6"/>
  <c r="S120" i="6"/>
  <c r="S119" i="6"/>
  <c r="V60" i="6"/>
  <c r="V59" i="6"/>
  <c r="O52" i="6"/>
  <c r="O51" i="6"/>
  <c r="O50" i="6"/>
  <c r="V50" i="6"/>
  <c r="V52" i="6"/>
  <c r="V51" i="6"/>
  <c r="S23" i="6"/>
  <c r="S25" i="6"/>
  <c r="V278" i="6"/>
  <c r="V280" i="6"/>
  <c r="V279" i="6"/>
  <c r="S273" i="6"/>
  <c r="S274" i="6"/>
  <c r="O271" i="6"/>
  <c r="O270" i="6"/>
  <c r="V270" i="6"/>
  <c r="V269" i="6"/>
  <c r="V271" i="6"/>
  <c r="T267" i="6"/>
  <c r="T266" i="6"/>
  <c r="T268" i="6"/>
  <c r="S263" i="6"/>
  <c r="S264" i="6"/>
  <c r="O260" i="6"/>
  <c r="O262" i="6"/>
  <c r="O261" i="6"/>
  <c r="O192" i="6"/>
  <c r="O191" i="6"/>
  <c r="O193" i="6"/>
  <c r="S105" i="6"/>
  <c r="S104" i="6"/>
  <c r="V84" i="6"/>
  <c r="V85" i="6"/>
  <c r="V83" i="6"/>
  <c r="T61" i="6"/>
  <c r="T59" i="6"/>
  <c r="T60" i="6"/>
  <c r="V53" i="6"/>
  <c r="V55" i="6"/>
  <c r="O18" i="6"/>
  <c r="O19" i="6"/>
  <c r="O288" i="6"/>
  <c r="A5" i="6" l="1"/>
  <c r="U5" i="6" s="1"/>
  <c r="A14" i="6"/>
  <c r="U14" i="6" s="1"/>
  <c r="U2" i="6"/>
  <c r="A2" i="6"/>
  <c r="U218" i="6"/>
  <c r="U229" i="6"/>
  <c r="U289" i="6"/>
  <c r="U227" i="6"/>
  <c r="U161" i="6"/>
  <c r="U162" i="6"/>
  <c r="U273" i="6"/>
  <c r="U182" i="6"/>
  <c r="U274" i="6"/>
  <c r="U220" i="6"/>
  <c r="U191" i="6"/>
  <c r="U287" i="6"/>
  <c r="U192" i="6"/>
  <c r="U268" i="6"/>
  <c r="U183" i="6"/>
  <c r="U266" i="6"/>
  <c r="U292" i="6"/>
  <c r="U290" i="6"/>
  <c r="U123" i="6"/>
  <c r="U196" i="6"/>
  <c r="U122" i="6"/>
  <c r="U9" i="6"/>
  <c r="U74" i="6"/>
  <c r="U132" i="6"/>
  <c r="U21" i="6"/>
  <c r="U148" i="6"/>
  <c r="U254" i="6"/>
  <c r="U144" i="6"/>
  <c r="U230" i="6"/>
  <c r="U160" i="6"/>
  <c r="U255" i="6"/>
  <c r="U37" i="6"/>
  <c r="U46" i="6"/>
  <c r="U143" i="6"/>
  <c r="U54" i="6"/>
  <c r="U98" i="6"/>
  <c r="U39" i="6"/>
  <c r="U146" i="6"/>
  <c r="U276" i="6"/>
  <c r="U99" i="6"/>
  <c r="U55" i="6"/>
  <c r="U77" i="6"/>
  <c r="U158" i="6"/>
  <c r="U298" i="6"/>
  <c r="U231" i="6"/>
  <c r="U114" i="6"/>
  <c r="U25" i="6"/>
  <c r="U24" i="6"/>
  <c r="U113" i="6"/>
  <c r="U50" i="6"/>
  <c r="U45" i="6"/>
  <c r="U119" i="6"/>
  <c r="U243" i="6"/>
  <c r="U105" i="6"/>
  <c r="U78" i="6"/>
  <c r="U116" i="6"/>
  <c r="U172" i="6"/>
  <c r="U20" i="6"/>
  <c r="U153" i="6"/>
  <c r="U90" i="6"/>
  <c r="U70" i="6"/>
  <c r="U120" i="6"/>
  <c r="U170" i="6"/>
  <c r="U244" i="6"/>
  <c r="U76" i="6"/>
  <c r="U133" i="6"/>
  <c r="U10" i="6"/>
  <c r="U208" i="6"/>
  <c r="U207" i="6"/>
  <c r="U206" i="6"/>
  <c r="U209" i="6"/>
  <c r="U278" i="6"/>
  <c r="U11" i="6"/>
  <c r="U38" i="6"/>
  <c r="U195" i="6"/>
  <c r="U12" i="6"/>
  <c r="U210" i="6"/>
  <c r="U91" i="6"/>
  <c r="U86" i="6"/>
  <c r="U29" i="6"/>
  <c r="U234" i="6"/>
  <c r="U110" i="6"/>
  <c r="U300" i="6"/>
  <c r="U280" i="6"/>
  <c r="U49" i="6"/>
  <c r="U285" i="6"/>
  <c r="U101" i="6"/>
  <c r="U265" i="6"/>
  <c r="U112" i="6"/>
  <c r="U176" i="6"/>
  <c r="U284" i="6"/>
  <c r="U48" i="6"/>
  <c r="U31" i="6"/>
  <c r="U263" i="6"/>
  <c r="U36" i="6"/>
  <c r="U233" i="6"/>
  <c r="U178" i="6"/>
  <c r="U83" i="6"/>
  <c r="U103" i="6"/>
  <c r="U277" i="6"/>
  <c r="U296" i="6"/>
  <c r="U295" i="6"/>
  <c r="U51" i="6"/>
  <c r="U149" i="6"/>
  <c r="U169" i="6"/>
  <c r="U109" i="6"/>
  <c r="U107" i="6"/>
  <c r="U87" i="6"/>
  <c r="U27" i="6"/>
  <c r="U26" i="6"/>
  <c r="U167" i="6"/>
  <c r="U17" i="6"/>
  <c r="U104" i="6"/>
  <c r="U42" i="6"/>
  <c r="U43" i="6"/>
  <c r="U173" i="6"/>
  <c r="U175" i="6"/>
  <c r="U189" i="6"/>
  <c r="U188" i="6"/>
  <c r="U226" i="6"/>
  <c r="U224" i="6"/>
  <c r="U225" i="6"/>
  <c r="U246" i="6"/>
  <c r="U247" i="6"/>
  <c r="U261" i="6"/>
  <c r="U262" i="6"/>
  <c r="U260" i="6"/>
  <c r="U129" i="6"/>
  <c r="U128" i="6"/>
  <c r="U130" i="6"/>
  <c r="U68" i="6"/>
  <c r="U245" i="6"/>
  <c r="U301" i="6"/>
  <c r="U84" i="6"/>
  <c r="U18" i="6"/>
  <c r="U150" i="6"/>
  <c r="U282" i="6"/>
  <c r="U294" i="6"/>
  <c r="U62" i="6"/>
  <c r="U64" i="6"/>
  <c r="U63" i="6"/>
  <c r="U157" i="6"/>
  <c r="U155" i="6"/>
  <c r="U156" i="6"/>
  <c r="U198" i="6"/>
  <c r="U199" i="6"/>
  <c r="U197" i="6"/>
  <c r="U212" i="6"/>
  <c r="U213" i="6"/>
  <c r="U214" i="6"/>
  <c r="U250" i="6"/>
  <c r="U248" i="6"/>
  <c r="U249" i="6"/>
  <c r="U141" i="6"/>
  <c r="U142" i="6"/>
  <c r="U140" i="6"/>
  <c r="U127" i="6"/>
  <c r="U126" i="6"/>
  <c r="U92" i="6"/>
  <c r="U281" i="6"/>
  <c r="U82" i="6"/>
  <c r="U81" i="6"/>
  <c r="U97" i="6"/>
  <c r="U95" i="6"/>
  <c r="U96" i="6"/>
  <c r="U165" i="6"/>
  <c r="U166" i="6"/>
  <c r="U164" i="6"/>
  <c r="U181" i="6"/>
  <c r="U179" i="6"/>
  <c r="U180" i="6"/>
  <c r="U202" i="6"/>
  <c r="U200" i="6"/>
  <c r="U201" i="6"/>
  <c r="U217" i="6"/>
  <c r="U215" i="6"/>
  <c r="U216" i="6"/>
  <c r="U236" i="6"/>
  <c r="U237" i="6"/>
  <c r="U238" i="6"/>
  <c r="U251" i="6"/>
  <c r="U252" i="6"/>
  <c r="U253" i="6"/>
  <c r="U271" i="6"/>
  <c r="U270" i="6"/>
  <c r="U269" i="6"/>
  <c r="U137" i="6"/>
  <c r="U138" i="6"/>
  <c r="U139" i="6"/>
  <c r="U93" i="6"/>
  <c r="U154" i="6"/>
  <c r="U58" i="6"/>
  <c r="U57" i="6"/>
  <c r="U186" i="6"/>
  <c r="U187" i="6"/>
  <c r="U204" i="6"/>
  <c r="U205" i="6"/>
  <c r="U203" i="6"/>
  <c r="U223" i="6"/>
  <c r="U221" i="6"/>
  <c r="U222" i="6"/>
  <c r="U239" i="6"/>
  <c r="U241" i="6"/>
  <c r="U240" i="6"/>
  <c r="U259" i="6"/>
  <c r="U257" i="6"/>
  <c r="U258" i="6"/>
  <c r="U136" i="6"/>
  <c r="U135" i="6"/>
  <c r="U117" i="6"/>
  <c r="U32" i="6"/>
  <c r="U34" i="6"/>
  <c r="U72" i="6"/>
  <c r="U71" i="6"/>
  <c r="U66" i="6"/>
  <c r="U65" i="6"/>
  <c r="U60" i="6"/>
  <c r="U59" i="6"/>
  <c r="U15" i="6" l="1"/>
  <c r="U16" i="6"/>
  <c r="U6" i="6"/>
  <c r="U7" i="6"/>
  <c r="A4" i="3"/>
</calcChain>
</file>

<file path=xl/sharedStrings.xml><?xml version="1.0" encoding="utf-8"?>
<sst xmlns="http://schemas.openxmlformats.org/spreadsheetml/2006/main" count="138" uniqueCount="98">
  <si>
    <t>NASCIMENTO</t>
  </si>
  <si>
    <t>NOME COMPLETO</t>
  </si>
  <si>
    <t>CATEGORIA(S)</t>
  </si>
  <si>
    <t>GÊNERO</t>
  </si>
  <si>
    <t>Categorias</t>
  </si>
  <si>
    <t>&lt;=</t>
  </si>
  <si>
    <t>&gt;=</t>
  </si>
  <si>
    <t>SMSenior</t>
  </si>
  <si>
    <t>SIGLA</t>
  </si>
  <si>
    <t>IDADE</t>
  </si>
  <si>
    <t>MEMBER ID</t>
  </si>
  <si>
    <t>NAME</t>
  </si>
  <si>
    <t>DoB</t>
  </si>
  <si>
    <t>Gender</t>
  </si>
  <si>
    <t>Club</t>
  </si>
  <si>
    <t>CPF</t>
  </si>
  <si>
    <t>GENERO</t>
  </si>
  <si>
    <t>CLUBE</t>
  </si>
  <si>
    <t>NOME DA DUPLA</t>
  </si>
  <si>
    <t>CPF DA DUPLA</t>
  </si>
  <si>
    <t>PARTNER ID</t>
  </si>
  <si>
    <t>EVENT</t>
  </si>
  <si>
    <t>TAXA</t>
  </si>
  <si>
    <t>Taxas de Inscrições</t>
  </si>
  <si>
    <t>* Exceto para menores inscritos na categoria Principal</t>
  </si>
  <si>
    <t>Adulto</t>
  </si>
  <si>
    <t>Simples</t>
  </si>
  <si>
    <t>Dupla</t>
  </si>
  <si>
    <t>Filiação</t>
  </si>
  <si>
    <t>Paid</t>
  </si>
  <si>
    <t>TOTAL A PAGAR</t>
  </si>
  <si>
    <t>NÚMERO</t>
  </si>
  <si>
    <t>Idade</t>
  </si>
  <si>
    <t>Clube:</t>
  </si>
  <si>
    <t>Responsável:</t>
  </si>
  <si>
    <t>Nro. Pessoas para alojamento</t>
  </si>
  <si>
    <t>Seq</t>
  </si>
  <si>
    <t>Técnico:</t>
  </si>
  <si>
    <t>Horário de chegada:</t>
  </si>
  <si>
    <t>Masc.</t>
  </si>
  <si>
    <t>Fem.</t>
  </si>
  <si>
    <t>Sub*</t>
  </si>
  <si>
    <t>VALOR</t>
  </si>
  <si>
    <t>CONFIGURAÇÕES</t>
  </si>
  <si>
    <t>Passo 1:</t>
  </si>
  <si>
    <t>Prencher as informações gerais do clube na aba "Geral"</t>
  </si>
  <si>
    <t>Passo 2:</t>
  </si>
  <si>
    <t>Cadastrar os novos atletas na aba "Atletas"</t>
  </si>
  <si>
    <t>Acessar&gt;</t>
  </si>
  <si>
    <t>Passo 3:</t>
  </si>
  <si>
    <t>Inserir as inscrições na aba "Inscrições"</t>
  </si>
  <si>
    <t>O responsável pelo clube deve preencher todas as inscrições, inserindo uma nova inscrição para cada atleta. Caso formem-se duplas com atletas de outros clubes, esses devem estar cadastrados na aba "Atletas" com os dados idênticos à ficha de inscrição de seu clube de origem.</t>
  </si>
  <si>
    <t>SM11</t>
  </si>
  <si>
    <t>SM13</t>
  </si>
  <si>
    <t>SM15</t>
  </si>
  <si>
    <t>SM17</t>
  </si>
  <si>
    <t>SM19</t>
  </si>
  <si>
    <t>SM</t>
  </si>
  <si>
    <t>SF11</t>
  </si>
  <si>
    <t>SF13</t>
  </si>
  <si>
    <t>SF15</t>
  </si>
  <si>
    <t>SF17</t>
  </si>
  <si>
    <t>SF19</t>
  </si>
  <si>
    <t>SF</t>
  </si>
  <si>
    <t>DM11</t>
  </si>
  <si>
    <t>DM13</t>
  </si>
  <si>
    <t>DM15</t>
  </si>
  <si>
    <t>DM17</t>
  </si>
  <si>
    <t>DM19</t>
  </si>
  <si>
    <t>DM</t>
  </si>
  <si>
    <t>DF11</t>
  </si>
  <si>
    <t>DF13</t>
  </si>
  <si>
    <t>DF15</t>
  </si>
  <si>
    <t>DF17</t>
  </si>
  <si>
    <t>DF19</t>
  </si>
  <si>
    <t>DF</t>
  </si>
  <si>
    <t>DX11</t>
  </si>
  <si>
    <t>DX13</t>
  </si>
  <si>
    <t>DX15</t>
  </si>
  <si>
    <t>DX17</t>
  </si>
  <si>
    <t>DX19</t>
  </si>
  <si>
    <t>DX</t>
  </si>
  <si>
    <t>Endereço</t>
  </si>
  <si>
    <t>CONTATO</t>
  </si>
  <si>
    <t>CIDADE</t>
  </si>
  <si>
    <t>ESTADO</t>
  </si>
  <si>
    <t>EMAIL</t>
  </si>
  <si>
    <t>Coluna1</t>
  </si>
  <si>
    <t>Coluna2</t>
  </si>
  <si>
    <t xml:space="preserve">Local: </t>
  </si>
  <si>
    <t xml:space="preserve">Data: </t>
  </si>
  <si>
    <t xml:space="preserve">Arbitro Geral: </t>
  </si>
  <si>
    <t>SFSenior</t>
  </si>
  <si>
    <t>DMSenior</t>
  </si>
  <si>
    <t>DFSenior</t>
  </si>
  <si>
    <t>DXSenior</t>
  </si>
  <si>
    <t>COLOCAR CPF SEM PONTOS EX: 00011122234</t>
  </si>
  <si>
    <t xml:space="preserve"> FICHA DE INSCRIÇÃO - ETAPA DO ESTADUAL - 2026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</si>
</sst>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R$&quot;\ * #,##0.00_-;\-&quot;R$&quot;\ * #,##0.00_-;_-&quot;R$&quot;\ * &quot;-&quot;??_-;_-@_-"/>
    <numFmt numFmtId="43" formatCode="_-* #,##0.00_-;\-* #,##0.00_-;_-* &quot;-&quot;??_-;_-@_-"/>
    <numFmt numFmtId="164" formatCode="_(&quot;R$ &quot;* #,##0.00_);_(&quot;R$ &quot;* \(#,##0.00\);_(&quot;R$ &quot;* &quot;-&quot;??_);_(@_)"/>
    <numFmt numFmtId="165" formatCode="_(* #,##0.00_);_(* \(#,##0.00\);_(* &quot;-&quot;??_);_(@_)"/>
    <numFmt numFmtId="166" formatCode="_-[$R$-416]\ * #,##0.00_-;\-[$R$-416]\ * #,##0.00_-;_-[$R$-416]\ * &quot;-&quot;??_-;_-@_-"/>
    <numFmt numFmtId="167" formatCode="00,000,000,0\-00"/>
    <numFmt numFmtId="168" formatCode="000&quot;.&quot;000&quot;.&quot;000\-00"/>
  </numFmts>
  <fonts count="23" x14ac:knownFonts="1">
    <font>
      <sz val="12"/>
      <color theme="1"/>
      <name val="Arial"/>
      <family val="2"/>
    </font>
    <font>
      <b/>
      <sz val="12"/>
      <name val="Arial"/>
      <family val="2"/>
    </font>
    <font>
      <sz val="10"/>
      <name val="Arial"/>
      <family val="2"/>
    </font>
    <font>
      <b/>
      <sz val="12"/>
      <color theme="3" tint="-0.499984740745262"/>
      <name val="Arial"/>
      <family val="2"/>
    </font>
    <font>
      <sz val="12"/>
      <color theme="1"/>
      <name val="Arial"/>
      <family val="2"/>
    </font>
    <font>
      <b/>
      <sz val="10"/>
      <name val="Arial"/>
      <family val="2"/>
    </font>
    <font>
      <sz val="10"/>
      <color theme="0"/>
      <name val="Arial"/>
      <family val="2"/>
    </font>
    <font>
      <b/>
      <sz val="12"/>
      <color theme="0"/>
      <name val="Arial"/>
      <family val="2"/>
    </font>
    <font>
      <b/>
      <sz val="12"/>
      <color theme="3" tint="-0.249977111117893"/>
      <name val="Arial"/>
      <family val="2"/>
    </font>
    <font>
      <b/>
      <sz val="36"/>
      <color theme="3" tint="-0.249977111117893"/>
      <name val="Arial"/>
      <family val="2"/>
    </font>
    <font>
      <b/>
      <sz val="12"/>
      <color theme="3" tint="-0.249977111117893"/>
      <name val="Wingdings"/>
      <charset val="2"/>
    </font>
    <font>
      <b/>
      <sz val="14"/>
      <color theme="3" tint="-0.249977111117893"/>
      <name val="Arial"/>
      <family val="2"/>
    </font>
    <font>
      <b/>
      <sz val="12"/>
      <color theme="1"/>
      <name val="Arial"/>
      <family val="2"/>
    </font>
    <font>
      <b/>
      <sz val="10"/>
      <color theme="3" tint="-0.249977111117893"/>
      <name val="Arial"/>
      <family val="2"/>
    </font>
    <font>
      <sz val="10"/>
      <color theme="1"/>
      <name val="Arial"/>
      <family val="2"/>
    </font>
    <font>
      <b/>
      <sz val="12"/>
      <color theme="3" tint="-0.249977111117893"/>
      <name val="Calibri"/>
      <family val="2"/>
      <scheme val="minor"/>
    </font>
    <font>
      <u/>
      <sz val="12"/>
      <color theme="10"/>
      <name val="Arial"/>
      <family val="2"/>
    </font>
    <font>
      <sz val="8"/>
      <name val="Arial"/>
      <family val="2"/>
    </font>
    <font>
      <b/>
      <sz val="12"/>
      <color rgb="FF0F243E"/>
      <name val="Arial"/>
      <family val="2"/>
    </font>
    <font>
      <b/>
      <sz val="12"/>
      <color theme="1"/>
      <name val="Calibri"/>
      <family val="2"/>
      <scheme val="minor"/>
    </font>
    <font>
      <sz val="12"/>
      <name val="Calibri"/>
      <scheme val="minor"/>
    </font>
    <font>
      <sz val="12"/>
      <color theme="1"/>
      <name val="Arial"/>
    </font>
    <font>
      <b/>
      <sz val="12"/>
      <color theme="1"/>
      <name val="Cambria"/>
      <family val="2"/>
      <scheme val="major"/>
    </font>
  </fonts>
  <fills count="16">
    <fill>
      <patternFill patternType="none"/>
    </fill>
    <fill>
      <patternFill patternType="gray125"/>
    </fill>
    <fill>
      <patternFill patternType="solid">
        <fgColor theme="1"/>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rgb="FFAAE4C1"/>
        <bgColor indexed="64"/>
      </patternFill>
    </fill>
    <fill>
      <patternFill patternType="solid">
        <fgColor rgb="FF80D6A3"/>
        <bgColor indexed="64"/>
      </patternFill>
    </fill>
    <fill>
      <patternFill patternType="solid">
        <fgColor rgb="FF4EC67F"/>
        <bgColor indexed="64"/>
      </patternFill>
    </fill>
    <fill>
      <patternFill patternType="solid">
        <fgColor rgb="FF008203"/>
        <bgColor indexed="64"/>
      </patternFill>
    </fill>
    <fill>
      <patternFill patternType="solid">
        <fgColor theme="5" tint="0.79998168889431442"/>
        <bgColor theme="5" tint="0.79998168889431442"/>
      </patternFill>
    </fill>
  </fills>
  <borders count="78">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style="medium">
        <color theme="9" tint="-0.249977111117893"/>
      </right>
      <top style="thin">
        <color theme="9" tint="-0.249977111117893"/>
      </top>
      <bottom style="thin">
        <color theme="9" tint="-0.249977111117893"/>
      </bottom>
      <diagonal/>
    </border>
    <border>
      <left style="thin">
        <color theme="9" tint="-0.249977111117893"/>
      </left>
      <right style="thin">
        <color theme="9" tint="-0.249977111117893"/>
      </right>
      <top style="thin">
        <color theme="9" tint="-0.249977111117893"/>
      </top>
      <bottom style="medium">
        <color theme="9" tint="-0.249977111117893"/>
      </bottom>
      <diagonal/>
    </border>
    <border>
      <left style="thin">
        <color theme="9" tint="-0.249977111117893"/>
      </left>
      <right style="medium">
        <color theme="9" tint="-0.249977111117893"/>
      </right>
      <top style="thin">
        <color theme="9" tint="-0.249977111117893"/>
      </top>
      <bottom style="medium">
        <color theme="9" tint="-0.249977111117893"/>
      </bottom>
      <diagonal/>
    </border>
    <border>
      <left style="thin">
        <color theme="9" tint="-0.249977111117893"/>
      </left>
      <right style="thin">
        <color theme="9" tint="-0.249977111117893"/>
      </right>
      <top style="medium">
        <color theme="9" tint="-0.249977111117893"/>
      </top>
      <bottom style="thin">
        <color theme="9" tint="-0.249977111117893"/>
      </bottom>
      <diagonal/>
    </border>
    <border>
      <left style="thin">
        <color theme="9" tint="-0.249977111117893"/>
      </left>
      <right style="thin">
        <color theme="9" tint="-0.249977111117893"/>
      </right>
      <top style="medium">
        <color theme="9" tint="-0.249977111117893"/>
      </top>
      <bottom style="medium">
        <color theme="9" tint="-0.249977111117893"/>
      </bottom>
      <diagonal/>
    </border>
    <border>
      <left style="thin">
        <color theme="9" tint="-0.249977111117893"/>
      </left>
      <right style="medium">
        <color theme="9" tint="-0.249977111117893"/>
      </right>
      <top style="medium">
        <color theme="9" tint="-0.249977111117893"/>
      </top>
      <bottom style="medium">
        <color theme="9" tint="-0.249977111117893"/>
      </bottom>
      <diagonal/>
    </border>
    <border>
      <left style="double">
        <color theme="9" tint="-0.249977111117893"/>
      </left>
      <right style="thin">
        <color theme="9" tint="-0.249977111117893"/>
      </right>
      <top style="medium">
        <color theme="9" tint="-0.249977111117893"/>
      </top>
      <bottom style="thin">
        <color theme="9" tint="-0.249977111117893"/>
      </bottom>
      <diagonal/>
    </border>
    <border>
      <left style="double">
        <color theme="9" tint="-0.249977111117893"/>
      </left>
      <right style="thin">
        <color theme="9" tint="-0.249977111117893"/>
      </right>
      <top style="thin">
        <color theme="9" tint="-0.249977111117893"/>
      </top>
      <bottom style="thin">
        <color theme="9" tint="-0.249977111117893"/>
      </bottom>
      <diagonal/>
    </border>
    <border>
      <left style="thin">
        <color theme="9" tint="-0.249977111117893"/>
      </left>
      <right style="double">
        <color theme="9" tint="-0.249977111117893"/>
      </right>
      <top style="thin">
        <color theme="9" tint="-0.249977111117893"/>
      </top>
      <bottom style="thin">
        <color theme="9" tint="-0.249977111117893"/>
      </bottom>
      <diagonal/>
    </border>
    <border>
      <left style="double">
        <color theme="9" tint="-0.249977111117893"/>
      </left>
      <right style="thin">
        <color theme="9" tint="-0.249977111117893"/>
      </right>
      <top style="thin">
        <color theme="9" tint="-0.249977111117893"/>
      </top>
      <bottom style="medium">
        <color theme="9" tint="-0.249977111117893"/>
      </bottom>
      <diagonal/>
    </border>
    <border>
      <left style="thin">
        <color theme="9" tint="-0.249977111117893"/>
      </left>
      <right style="double">
        <color theme="9" tint="-0.249977111117893"/>
      </right>
      <top style="thin">
        <color theme="9" tint="-0.249977111117893"/>
      </top>
      <bottom style="medium">
        <color theme="9" tint="-0.249977111117893"/>
      </bottom>
      <diagonal/>
    </border>
    <border>
      <left style="thin">
        <color theme="9" tint="-0.249977111117893"/>
      </left>
      <right style="thin">
        <color theme="9" tint="-0.249977111117893"/>
      </right>
      <top style="medium">
        <color theme="9" tint="-0.249977111117893"/>
      </top>
      <bottom/>
      <diagonal/>
    </border>
    <border>
      <left style="thin">
        <color theme="9" tint="-0.249977111117893"/>
      </left>
      <right style="thin">
        <color theme="9" tint="-0.249977111117893"/>
      </right>
      <top/>
      <bottom style="medium">
        <color theme="9" tint="-0.249977111117893"/>
      </bottom>
      <diagonal/>
    </border>
    <border>
      <left style="thin">
        <color theme="9" tint="-0.249977111117893"/>
      </left>
      <right style="medium">
        <color theme="9" tint="-0.249977111117893"/>
      </right>
      <top style="medium">
        <color theme="9" tint="-0.249977111117893"/>
      </top>
      <bottom style="thin">
        <color theme="9" tint="-0.249977111117893"/>
      </bottom>
      <diagonal/>
    </border>
    <border>
      <left style="medium">
        <color theme="9" tint="-0.249977111117893"/>
      </left>
      <right style="medium">
        <color theme="9" tint="-0.249977111117893"/>
      </right>
      <top style="medium">
        <color theme="9" tint="-0.249977111117893"/>
      </top>
      <bottom style="medium">
        <color theme="9" tint="-0.249977111117893"/>
      </bottom>
      <diagonal/>
    </border>
    <border>
      <left style="medium">
        <color theme="9" tint="-0.24994659260841701"/>
      </left>
      <right style="medium">
        <color theme="9" tint="-0.24994659260841701"/>
      </right>
      <top style="medium">
        <color theme="9" tint="-0.24994659260841701"/>
      </top>
      <bottom style="medium">
        <color theme="9" tint="-0.24994659260841701"/>
      </bottom>
      <diagonal/>
    </border>
    <border>
      <left/>
      <right/>
      <top style="thin">
        <color indexed="64"/>
      </top>
      <bottom/>
      <diagonal/>
    </border>
    <border>
      <left style="thin">
        <color theme="9" tint="-0.249977111117893"/>
      </left>
      <right style="thin">
        <color theme="9" tint="-0.249977111117893"/>
      </right>
      <top style="thin">
        <color theme="9" tint="-0.249977111117893"/>
      </top>
      <bottom style="thin">
        <color indexed="64"/>
      </bottom>
      <diagonal/>
    </border>
    <border>
      <left style="thin">
        <color theme="9" tint="-0.249977111117893"/>
      </left>
      <right style="thin">
        <color theme="9" tint="-0.249977111117893"/>
      </right>
      <top/>
      <bottom style="thin">
        <color indexed="64"/>
      </bottom>
      <diagonal/>
    </border>
    <border>
      <left style="medium">
        <color theme="9" tint="-0.249977111117893"/>
      </left>
      <right style="medium">
        <color theme="9" tint="-0.249977111117893"/>
      </right>
      <top style="medium">
        <color theme="9" tint="-0.249977111117893"/>
      </top>
      <bottom style="thin">
        <color indexed="64"/>
      </bottom>
      <diagonal/>
    </border>
    <border>
      <left style="thin">
        <color theme="9" tint="-0.249977111117893"/>
      </left>
      <right style="double">
        <color theme="9" tint="-0.249977111117893"/>
      </right>
      <top style="thin">
        <color theme="9" tint="-0.249977111117893"/>
      </top>
      <bottom style="thin">
        <color indexed="64"/>
      </bottom>
      <diagonal/>
    </border>
    <border>
      <left style="double">
        <color theme="9" tint="-0.249977111117893"/>
      </left>
      <right style="thin">
        <color theme="9" tint="-0.249977111117893"/>
      </right>
      <top style="thin">
        <color theme="9" tint="-0.249977111117893"/>
      </top>
      <bottom style="thin">
        <color indexed="64"/>
      </bottom>
      <diagonal/>
    </border>
    <border>
      <left style="thin">
        <color theme="9" tint="-0.249977111117893"/>
      </left>
      <right style="medium">
        <color theme="9" tint="-0.249977111117893"/>
      </right>
      <top style="thin">
        <color theme="9" tint="-0.249977111117893"/>
      </top>
      <bottom style="thin">
        <color indexed="64"/>
      </bottom>
      <diagonal/>
    </border>
    <border>
      <left style="thin">
        <color indexed="64"/>
      </left>
      <right style="thin">
        <color theme="9" tint="-0.249977111117893"/>
      </right>
      <top/>
      <bottom style="medium">
        <color theme="9" tint="-0.249977111117893"/>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9" tint="-0.249977111117893"/>
      </left>
      <right style="thin">
        <color theme="9" tint="-0.249977111117893"/>
      </right>
      <top/>
      <bottom/>
      <diagonal/>
    </border>
    <border>
      <left/>
      <right/>
      <top style="medium">
        <color theme="9" tint="-0.249977111117893"/>
      </top>
      <bottom/>
      <diagonal/>
    </border>
    <border>
      <left style="thin">
        <color theme="9" tint="-0.249977111117893"/>
      </left>
      <right/>
      <top style="medium">
        <color theme="9" tint="-0.249977111117893"/>
      </top>
      <bottom/>
      <diagonal/>
    </border>
    <border>
      <left style="thin">
        <color theme="9" tint="-0.249977111117893"/>
      </left>
      <right/>
      <top/>
      <bottom/>
      <diagonal/>
    </border>
    <border>
      <left style="thin">
        <color theme="9" tint="-0.249977111117893"/>
      </left>
      <right/>
      <top/>
      <bottom style="medium">
        <color theme="9" tint="-0.249977111117893"/>
      </bottom>
      <diagonal/>
    </border>
    <border>
      <left/>
      <right style="thin">
        <color theme="9" tint="-0.249977111117893"/>
      </right>
      <top style="medium">
        <color theme="9" tint="-0.249977111117893"/>
      </top>
      <bottom/>
      <diagonal/>
    </border>
    <border>
      <left/>
      <right style="thin">
        <color theme="9" tint="-0.249977111117893"/>
      </right>
      <top/>
      <bottom/>
      <diagonal/>
    </border>
    <border>
      <left/>
      <right style="thin">
        <color theme="9" tint="-0.249977111117893"/>
      </right>
      <top/>
      <bottom style="medium">
        <color theme="9" tint="-0.249977111117893"/>
      </bottom>
      <diagonal/>
    </border>
    <border>
      <left/>
      <right style="double">
        <color theme="9" tint="-0.249977111117893"/>
      </right>
      <top style="medium">
        <color theme="9" tint="-0.249977111117893"/>
      </top>
      <bottom/>
      <diagonal/>
    </border>
    <border>
      <left style="thin">
        <color indexed="64"/>
      </left>
      <right style="thin">
        <color theme="9" tint="-0.249977111117893"/>
      </right>
      <top style="medium">
        <color theme="9" tint="-0.249977111117893"/>
      </top>
      <bottom/>
      <diagonal/>
    </border>
    <border>
      <left style="thin">
        <color indexed="64"/>
      </left>
      <right style="thin">
        <color theme="9" tint="-0.249977111117893"/>
      </right>
      <top/>
      <bottom/>
      <diagonal/>
    </border>
    <border>
      <left/>
      <right style="double">
        <color theme="9" tint="-0.249977111117893"/>
      </right>
      <top/>
      <bottom/>
      <diagonal/>
    </border>
    <border>
      <left/>
      <right style="thin">
        <color theme="9" tint="-0.249977111117893"/>
      </right>
      <top/>
      <bottom style="thin">
        <color indexed="64"/>
      </bottom>
      <diagonal/>
    </border>
    <border>
      <left style="thin">
        <color theme="9" tint="-0.249977111117893"/>
      </left>
      <right/>
      <top/>
      <bottom style="thin">
        <color indexed="64"/>
      </bottom>
      <diagonal/>
    </border>
    <border>
      <left style="thin">
        <color indexed="64"/>
      </left>
      <right style="thin">
        <color theme="9" tint="-0.249977111117893"/>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thin">
        <color theme="9" tint="-0.249977111117893"/>
      </right>
      <top style="medium">
        <color theme="9" tint="-0.249977111117893"/>
      </top>
      <bottom style="thin">
        <color theme="9" tint="-0.249977111117893"/>
      </bottom>
      <diagonal/>
    </border>
    <border>
      <left/>
      <right style="thin">
        <color theme="9" tint="-0.249977111117893"/>
      </right>
      <top style="thin">
        <color theme="9" tint="-0.249977111117893"/>
      </top>
      <bottom style="thin">
        <color theme="9" tint="-0.249977111117893"/>
      </bottom>
      <diagonal/>
    </border>
    <border>
      <left/>
      <right style="thin">
        <color theme="9" tint="-0.249977111117893"/>
      </right>
      <top style="thin">
        <color theme="9" tint="-0.249977111117893"/>
      </top>
      <bottom style="medium">
        <color theme="9" tint="-0.249977111117893"/>
      </bottom>
      <diagonal/>
    </border>
    <border>
      <left style="thin">
        <color theme="9" tint="-0.249977111117893"/>
      </left>
      <right style="thin">
        <color theme="9" tint="-0.249977111117893"/>
      </right>
      <top/>
      <bottom style="thin">
        <color theme="9" tint="-0.249977111117893"/>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s>
  <cellStyleXfs count="14">
    <xf numFmtId="0" fontId="0" fillId="0" borderId="0"/>
    <xf numFmtId="164"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44" fontId="4" fillId="0" borderId="0" applyFont="0" applyFill="0" applyBorder="0" applyAlignment="0" applyProtection="0"/>
    <xf numFmtId="43" fontId="2" fillId="0" borderId="0" applyFont="0" applyFill="0" applyBorder="0" applyAlignment="0" applyProtection="0"/>
    <xf numFmtId="44" fontId="4" fillId="0" borderId="0" applyFont="0" applyFill="0" applyBorder="0" applyAlignment="0" applyProtection="0"/>
    <xf numFmtId="0" fontId="16" fillId="0" borderId="0" applyNumberFormat="0" applyFill="0" applyBorder="0" applyAlignment="0" applyProtection="0"/>
    <xf numFmtId="44" fontId="4" fillId="0" borderId="0" applyFont="0" applyFill="0" applyBorder="0" applyAlignment="0" applyProtection="0"/>
    <xf numFmtId="43" fontId="2" fillId="0" borderId="0" applyFont="0" applyFill="0" applyBorder="0" applyAlignment="0" applyProtection="0"/>
    <xf numFmtId="44" fontId="4" fillId="0" borderId="0" applyFont="0" applyFill="0" applyBorder="0" applyAlignment="0" applyProtection="0"/>
    <xf numFmtId="0" fontId="20" fillId="0" borderId="0"/>
    <xf numFmtId="0" fontId="21" fillId="0" borderId="0"/>
  </cellStyleXfs>
  <cellXfs count="280">
    <xf numFmtId="0" fontId="0" fillId="0" borderId="0" xfId="0"/>
    <xf numFmtId="49" fontId="8" fillId="0" borderId="0" xfId="0" applyNumberFormat="1" applyFont="1" applyAlignment="1" applyProtection="1">
      <alignment horizontal="center" vertical="center"/>
      <protection hidden="1"/>
    </xf>
    <xf numFmtId="0" fontId="8" fillId="0" borderId="0" xfId="0" applyFont="1" applyAlignment="1" applyProtection="1">
      <alignment horizontal="left" vertical="center"/>
      <protection hidden="1"/>
    </xf>
    <xf numFmtId="0" fontId="8" fillId="0" borderId="0" xfId="0" applyFont="1" applyAlignment="1" applyProtection="1">
      <alignment horizontal="center" vertical="center"/>
      <protection hidden="1"/>
    </xf>
    <xf numFmtId="0" fontId="8" fillId="0" borderId="0" xfId="0" applyFont="1" applyAlignment="1" applyProtection="1">
      <alignment vertical="center"/>
      <protection hidden="1"/>
    </xf>
    <xf numFmtId="0" fontId="10" fillId="4" borderId="15" xfId="0" applyFont="1" applyFill="1" applyBorder="1" applyAlignment="1" applyProtection="1">
      <alignment horizontal="center" vertical="center"/>
      <protection hidden="1"/>
    </xf>
    <xf numFmtId="0" fontId="8" fillId="0" borderId="0" xfId="0" applyFont="1" applyAlignment="1" applyProtection="1">
      <alignment vertical="center"/>
      <protection locked="0" hidden="1"/>
    </xf>
    <xf numFmtId="0" fontId="10" fillId="3" borderId="11" xfId="0" applyFont="1" applyFill="1" applyBorder="1" applyAlignment="1" applyProtection="1">
      <alignment horizontal="center" vertical="center"/>
      <protection hidden="1"/>
    </xf>
    <xf numFmtId="0" fontId="8" fillId="3" borderId="11" xfId="0" applyFont="1" applyFill="1" applyBorder="1" applyAlignment="1" applyProtection="1">
      <alignment horizontal="center" vertical="center"/>
      <protection hidden="1"/>
    </xf>
    <xf numFmtId="14" fontId="8" fillId="3" borderId="11" xfId="0" applyNumberFormat="1" applyFont="1" applyFill="1" applyBorder="1" applyAlignment="1" applyProtection="1">
      <alignment horizontal="center" vertical="center"/>
      <protection hidden="1"/>
    </xf>
    <xf numFmtId="44" fontId="8" fillId="3" borderId="11" xfId="0" applyNumberFormat="1" applyFont="1" applyFill="1" applyBorder="1" applyAlignment="1" applyProtection="1">
      <alignment horizontal="center" vertical="center"/>
      <protection hidden="1"/>
    </xf>
    <xf numFmtId="0" fontId="8" fillId="3" borderId="12" xfId="0" applyFont="1" applyFill="1" applyBorder="1" applyAlignment="1" applyProtection="1">
      <alignment horizontal="center" vertical="center"/>
      <protection hidden="1"/>
    </xf>
    <xf numFmtId="0" fontId="10" fillId="5" borderId="13" xfId="0" applyFont="1" applyFill="1" applyBorder="1" applyAlignment="1" applyProtection="1">
      <alignment horizontal="center" vertical="center"/>
      <protection hidden="1"/>
    </xf>
    <xf numFmtId="0" fontId="8" fillId="5" borderId="13" xfId="0" applyFont="1" applyFill="1" applyBorder="1" applyAlignment="1" applyProtection="1">
      <alignment horizontal="center" vertical="center"/>
      <protection hidden="1"/>
    </xf>
    <xf numFmtId="14" fontId="8" fillId="5" borderId="13" xfId="0" applyNumberFormat="1" applyFont="1" applyFill="1" applyBorder="1" applyAlignment="1" applyProtection="1">
      <alignment horizontal="center" vertical="center"/>
      <protection hidden="1"/>
    </xf>
    <xf numFmtId="44" fontId="8" fillId="5" borderId="13" xfId="0" applyNumberFormat="1" applyFont="1" applyFill="1" applyBorder="1" applyAlignment="1" applyProtection="1">
      <alignment horizontal="center" vertical="center"/>
      <protection hidden="1"/>
    </xf>
    <xf numFmtId="0" fontId="8" fillId="5" borderId="14" xfId="0" applyFont="1" applyFill="1" applyBorder="1" applyAlignment="1" applyProtection="1">
      <alignment horizontal="center" vertical="center"/>
      <protection hidden="1"/>
    </xf>
    <xf numFmtId="49" fontId="8" fillId="0" borderId="0" xfId="0" applyNumberFormat="1" applyFont="1" applyAlignment="1" applyProtection="1">
      <alignment vertical="center"/>
      <protection locked="0" hidden="1"/>
    </xf>
    <xf numFmtId="14" fontId="8" fillId="0" borderId="0" xfId="0" applyNumberFormat="1" applyFont="1" applyAlignment="1" applyProtection="1">
      <alignment horizontal="center" vertical="center"/>
      <protection locked="0" hidden="1"/>
    </xf>
    <xf numFmtId="0" fontId="8" fillId="0" borderId="0" xfId="5" applyNumberFormat="1" applyFont="1" applyFill="1" applyBorder="1" applyAlignment="1" applyProtection="1">
      <alignment vertical="center"/>
      <protection hidden="1"/>
    </xf>
    <xf numFmtId="0" fontId="8" fillId="4" borderId="18" xfId="0" applyFont="1" applyFill="1" applyBorder="1" applyAlignment="1" applyProtection="1">
      <alignment horizontal="left" vertical="center"/>
      <protection hidden="1"/>
    </xf>
    <xf numFmtId="44" fontId="8" fillId="4" borderId="15" xfId="0" applyNumberFormat="1" applyFont="1" applyFill="1" applyBorder="1" applyAlignment="1" applyProtection="1">
      <alignment horizontal="center" vertical="center"/>
      <protection hidden="1"/>
    </xf>
    <xf numFmtId="0" fontId="8" fillId="4" borderId="25" xfId="0" applyFont="1" applyFill="1" applyBorder="1" applyAlignment="1" applyProtection="1">
      <alignment horizontal="center" vertical="center"/>
      <protection hidden="1"/>
    </xf>
    <xf numFmtId="0" fontId="8" fillId="3" borderId="19" xfId="0" applyFont="1" applyFill="1" applyBorder="1" applyAlignment="1" applyProtection="1">
      <alignment horizontal="left" vertical="center"/>
      <protection hidden="1"/>
    </xf>
    <xf numFmtId="0" fontId="8" fillId="5" borderId="21" xfId="0" applyFont="1" applyFill="1" applyBorder="1" applyAlignment="1" applyProtection="1">
      <alignment horizontal="left" vertical="center"/>
      <protection hidden="1"/>
    </xf>
    <xf numFmtId="0" fontId="7" fillId="0" borderId="0" xfId="0" applyFont="1" applyAlignment="1" applyProtection="1">
      <alignment horizontal="left" vertical="center"/>
      <protection hidden="1"/>
    </xf>
    <xf numFmtId="0" fontId="0" fillId="0" borderId="0" xfId="0" applyProtection="1">
      <protection hidden="1"/>
    </xf>
    <xf numFmtId="0" fontId="8" fillId="0" borderId="0" xfId="0" applyFont="1" applyAlignment="1" applyProtection="1">
      <alignment horizontal="center" vertical="center"/>
      <protection locked="0" hidden="1"/>
    </xf>
    <xf numFmtId="44" fontId="8" fillId="4" borderId="15" xfId="5" applyFont="1" applyFill="1" applyBorder="1" applyAlignment="1" applyProtection="1">
      <alignment vertical="center"/>
      <protection hidden="1"/>
    </xf>
    <xf numFmtId="44" fontId="8" fillId="3" borderId="11" xfId="5" applyFont="1" applyFill="1" applyBorder="1" applyAlignment="1" applyProtection="1">
      <alignment vertical="center"/>
      <protection hidden="1"/>
    </xf>
    <xf numFmtId="44" fontId="8" fillId="5" borderId="13" xfId="5" applyFont="1" applyFill="1" applyBorder="1" applyAlignment="1" applyProtection="1">
      <alignment vertical="center"/>
      <protection hidden="1"/>
    </xf>
    <xf numFmtId="44" fontId="8" fillId="0" borderId="0" xfId="5" applyFont="1" applyFill="1" applyBorder="1" applyAlignment="1" applyProtection="1">
      <alignment vertical="center"/>
      <protection locked="0" hidden="1"/>
    </xf>
    <xf numFmtId="1" fontId="8" fillId="0" borderId="0" xfId="5" applyNumberFormat="1" applyFont="1" applyFill="1" applyBorder="1" applyAlignment="1" applyProtection="1">
      <alignment vertical="center"/>
      <protection locked="0" hidden="1"/>
    </xf>
    <xf numFmtId="0" fontId="8" fillId="3" borderId="20" xfId="0" applyFont="1" applyFill="1" applyBorder="1" applyAlignment="1" applyProtection="1">
      <alignment vertical="center"/>
      <protection hidden="1"/>
    </xf>
    <xf numFmtId="0" fontId="8" fillId="5" borderId="22" xfId="0" applyFont="1" applyFill="1" applyBorder="1" applyAlignment="1" applyProtection="1">
      <alignment vertical="center"/>
      <protection hidden="1"/>
    </xf>
    <xf numFmtId="49" fontId="8" fillId="3" borderId="11" xfId="0" applyNumberFormat="1" applyFont="1" applyFill="1" applyBorder="1" applyAlignment="1" applyProtection="1">
      <alignment horizontal="center" vertical="center"/>
      <protection hidden="1"/>
    </xf>
    <xf numFmtId="49" fontId="8" fillId="5" borderId="13" xfId="0" applyNumberFormat="1" applyFont="1" applyFill="1" applyBorder="1" applyAlignment="1" applyProtection="1">
      <alignment horizontal="center" vertical="center"/>
      <protection hidden="1"/>
    </xf>
    <xf numFmtId="49" fontId="8" fillId="4" borderId="23" xfId="0" applyNumberFormat="1" applyFont="1" applyFill="1" applyBorder="1" applyAlignment="1" applyProtection="1">
      <alignment vertical="center"/>
      <protection hidden="1"/>
    </xf>
    <xf numFmtId="49" fontId="8" fillId="4" borderId="24" xfId="0" applyNumberFormat="1" applyFont="1" applyFill="1" applyBorder="1" applyAlignment="1" applyProtection="1">
      <alignment vertical="center"/>
      <protection hidden="1"/>
    </xf>
    <xf numFmtId="49" fontId="3" fillId="0" borderId="27" xfId="0" applyNumberFormat="1" applyFont="1" applyBorder="1" applyAlignment="1" applyProtection="1">
      <alignment horizontal="center" vertical="center"/>
      <protection locked="0" hidden="1"/>
    </xf>
    <xf numFmtId="0" fontId="7" fillId="2" borderId="8" xfId="0" applyFont="1" applyFill="1" applyBorder="1" applyAlignment="1" applyProtection="1">
      <alignment horizontal="left" vertical="center"/>
      <protection hidden="1"/>
    </xf>
    <xf numFmtId="0" fontId="8" fillId="2" borderId="8" xfId="0" applyFont="1" applyFill="1" applyBorder="1" applyAlignment="1" applyProtection="1">
      <alignment vertical="center"/>
      <protection locked="0" hidden="1"/>
    </xf>
    <xf numFmtId="49" fontId="8" fillId="4" borderId="30" xfId="0" applyNumberFormat="1" applyFont="1" applyFill="1" applyBorder="1" applyAlignment="1" applyProtection="1">
      <alignment vertical="center"/>
      <protection hidden="1"/>
    </xf>
    <xf numFmtId="0" fontId="8" fillId="5" borderId="32" xfId="0" applyFont="1" applyFill="1" applyBorder="1" applyAlignment="1" applyProtection="1">
      <alignment vertical="center"/>
      <protection hidden="1"/>
    </xf>
    <xf numFmtId="0" fontId="8" fillId="5" borderId="33" xfId="0" applyFont="1" applyFill="1" applyBorder="1" applyAlignment="1" applyProtection="1">
      <alignment horizontal="left" vertical="center"/>
      <protection hidden="1"/>
    </xf>
    <xf numFmtId="49" fontId="8" fillId="5" borderId="29" xfId="0" applyNumberFormat="1" applyFont="1" applyFill="1" applyBorder="1" applyAlignment="1" applyProtection="1">
      <alignment horizontal="center" vertical="center"/>
      <protection hidden="1"/>
    </xf>
    <xf numFmtId="0" fontId="8" fillId="5" borderId="29" xfId="0" applyFont="1" applyFill="1" applyBorder="1" applyAlignment="1" applyProtection="1">
      <alignment horizontal="center" vertical="center"/>
      <protection hidden="1"/>
    </xf>
    <xf numFmtId="14" fontId="8" fillId="5" borderId="29" xfId="0" applyNumberFormat="1" applyFont="1" applyFill="1" applyBorder="1" applyAlignment="1" applyProtection="1">
      <alignment horizontal="center" vertical="center"/>
      <protection hidden="1"/>
    </xf>
    <xf numFmtId="44" fontId="8" fillId="5" borderId="29" xfId="0" applyNumberFormat="1" applyFont="1" applyFill="1" applyBorder="1" applyAlignment="1" applyProtection="1">
      <alignment horizontal="center" vertical="center"/>
      <protection hidden="1"/>
    </xf>
    <xf numFmtId="0" fontId="8" fillId="5" borderId="34" xfId="0" applyFont="1" applyFill="1" applyBorder="1" applyAlignment="1" applyProtection="1">
      <alignment horizontal="center" vertical="center"/>
      <protection hidden="1"/>
    </xf>
    <xf numFmtId="0" fontId="8" fillId="2" borderId="10" xfId="0" applyFont="1" applyFill="1" applyBorder="1" applyAlignment="1" applyProtection="1">
      <alignment vertical="center"/>
      <protection locked="0" hidden="1"/>
    </xf>
    <xf numFmtId="49" fontId="7" fillId="8" borderId="16" xfId="0" applyNumberFormat="1" applyFont="1" applyFill="1" applyBorder="1" applyAlignment="1" applyProtection="1">
      <alignment horizontal="left" vertical="center"/>
      <protection hidden="1"/>
    </xf>
    <xf numFmtId="0" fontId="7" fillId="8" borderId="16" xfId="0" applyFont="1" applyFill="1" applyBorder="1" applyAlignment="1" applyProtection="1">
      <alignment horizontal="left" vertical="center"/>
      <protection hidden="1"/>
    </xf>
    <xf numFmtId="49" fontId="7" fillId="8" borderId="17" xfId="0" applyNumberFormat="1" applyFont="1" applyFill="1" applyBorder="1" applyAlignment="1" applyProtection="1">
      <alignment horizontal="left" vertical="center"/>
      <protection hidden="1"/>
    </xf>
    <xf numFmtId="49" fontId="1" fillId="10" borderId="28" xfId="0" applyNumberFormat="1" applyFont="1" applyFill="1" applyBorder="1" applyAlignment="1" applyProtection="1">
      <alignment horizontal="left" vertical="center"/>
      <protection hidden="1"/>
    </xf>
    <xf numFmtId="49" fontId="1" fillId="10" borderId="0" xfId="0" applyNumberFormat="1" applyFont="1" applyFill="1" applyAlignment="1" applyProtection="1">
      <alignment horizontal="left" vertical="center"/>
      <protection hidden="1"/>
    </xf>
    <xf numFmtId="0" fontId="8" fillId="4" borderId="15" xfId="0" applyFont="1" applyFill="1" applyBorder="1" applyAlignment="1" applyProtection="1">
      <alignment vertical="center"/>
      <protection locked="0"/>
    </xf>
    <xf numFmtId="0" fontId="8" fillId="3" borderId="11" xfId="0" applyFont="1" applyFill="1" applyBorder="1" applyAlignment="1" applyProtection="1">
      <alignment vertical="center"/>
      <protection locked="0"/>
    </xf>
    <xf numFmtId="0" fontId="8" fillId="5" borderId="13" xfId="0" applyFont="1" applyFill="1" applyBorder="1" applyAlignment="1" applyProtection="1">
      <alignment vertical="center"/>
      <protection locked="0"/>
    </xf>
    <xf numFmtId="49" fontId="8" fillId="4" borderId="15" xfId="0" applyNumberFormat="1" applyFont="1" applyFill="1" applyBorder="1" applyAlignment="1" applyProtection="1">
      <alignment horizontal="center" vertical="center"/>
      <protection hidden="1"/>
    </xf>
    <xf numFmtId="0" fontId="8" fillId="4" borderId="15" xfId="0" applyFont="1" applyFill="1" applyBorder="1" applyAlignment="1" applyProtection="1">
      <alignment horizontal="center" vertical="center"/>
      <protection hidden="1"/>
    </xf>
    <xf numFmtId="14" fontId="8" fillId="4" borderId="15" xfId="0" applyNumberFormat="1" applyFont="1" applyFill="1" applyBorder="1" applyAlignment="1" applyProtection="1">
      <alignment horizontal="center" vertical="center"/>
      <protection hidden="1"/>
    </xf>
    <xf numFmtId="0" fontId="0" fillId="0" borderId="59" xfId="0" applyBorder="1" applyProtection="1">
      <protection hidden="1"/>
    </xf>
    <xf numFmtId="0" fontId="0" fillId="0" borderId="10" xfId="0" applyBorder="1" applyProtection="1">
      <protection hidden="1"/>
    </xf>
    <xf numFmtId="0" fontId="12" fillId="0" borderId="60" xfId="0" applyFont="1" applyBorder="1" applyAlignment="1" applyProtection="1">
      <alignment horizontal="left" vertical="center"/>
      <protection hidden="1"/>
    </xf>
    <xf numFmtId="0" fontId="12" fillId="0" borderId="60" xfId="0" applyFont="1" applyBorder="1" applyAlignment="1" applyProtection="1">
      <alignment horizontal="center"/>
      <protection hidden="1"/>
    </xf>
    <xf numFmtId="0" fontId="12" fillId="0" borderId="9" xfId="0" applyFont="1" applyBorder="1" applyProtection="1">
      <protection hidden="1"/>
    </xf>
    <xf numFmtId="0" fontId="0" fillId="0" borderId="5" xfId="0" applyBorder="1" applyProtection="1">
      <protection hidden="1"/>
    </xf>
    <xf numFmtId="49" fontId="3" fillId="0" borderId="1" xfId="0" applyNumberFormat="1" applyFont="1" applyBorder="1" applyAlignment="1" applyProtection="1">
      <alignment horizontal="center" vertical="center"/>
      <protection locked="0" hidden="1"/>
    </xf>
    <xf numFmtId="44" fontId="5" fillId="10" borderId="28" xfId="5" applyFont="1" applyFill="1" applyBorder="1" applyAlignment="1" applyProtection="1">
      <alignment horizontal="right" vertical="center"/>
      <protection hidden="1"/>
    </xf>
    <xf numFmtId="49" fontId="5" fillId="10" borderId="28" xfId="0" applyNumberFormat="1" applyFont="1" applyFill="1" applyBorder="1" applyAlignment="1" applyProtection="1">
      <alignment horizontal="right" vertical="center" wrapText="1"/>
      <protection hidden="1"/>
    </xf>
    <xf numFmtId="0" fontId="5" fillId="0" borderId="36" xfId="0" applyFont="1" applyBorder="1" applyAlignment="1" applyProtection="1">
      <alignment vertical="center" wrapText="1"/>
      <protection locked="0"/>
    </xf>
    <xf numFmtId="44" fontId="5" fillId="10" borderId="0" xfId="5" applyFont="1" applyFill="1" applyBorder="1" applyAlignment="1" applyProtection="1">
      <alignment horizontal="right" vertical="center"/>
      <protection hidden="1"/>
    </xf>
    <xf numFmtId="49" fontId="5" fillId="10" borderId="0" xfId="0" applyNumberFormat="1" applyFont="1" applyFill="1" applyAlignment="1" applyProtection="1">
      <alignment horizontal="right" vertical="center" wrapText="1"/>
      <protection hidden="1"/>
    </xf>
    <xf numFmtId="0" fontId="5" fillId="0" borderId="39" xfId="0" applyFont="1" applyBorder="1" applyAlignment="1" applyProtection="1">
      <alignment vertical="center" wrapText="1"/>
      <protection locked="0"/>
    </xf>
    <xf numFmtId="44" fontId="13" fillId="9" borderId="39" xfId="5" applyFont="1" applyFill="1" applyBorder="1" applyAlignment="1" applyProtection="1">
      <alignment horizontal="right" vertical="center"/>
      <protection hidden="1"/>
    </xf>
    <xf numFmtId="49" fontId="5" fillId="0" borderId="39" xfId="0" applyNumberFormat="1" applyFont="1" applyBorder="1" applyAlignment="1" applyProtection="1">
      <alignment vertical="center" wrapText="1"/>
      <protection locked="0"/>
    </xf>
    <xf numFmtId="44" fontId="13" fillId="0" borderId="0" xfId="5" applyFont="1" applyFill="1" applyBorder="1" applyAlignment="1" applyProtection="1">
      <alignment horizontal="right" vertical="center"/>
      <protection hidden="1"/>
    </xf>
    <xf numFmtId="44" fontId="5" fillId="0" borderId="0" xfId="5" applyFont="1" applyFill="1" applyBorder="1" applyAlignment="1" applyProtection="1">
      <alignment horizontal="right" vertical="center"/>
      <protection hidden="1"/>
    </xf>
    <xf numFmtId="49" fontId="5" fillId="0" borderId="0" xfId="0" applyNumberFormat="1" applyFont="1" applyAlignment="1" applyProtection="1">
      <alignment horizontal="right" vertical="center" wrapText="1"/>
      <protection hidden="1"/>
    </xf>
    <xf numFmtId="49" fontId="1" fillId="0" borderId="0" xfId="0" applyNumberFormat="1" applyFont="1" applyAlignment="1" applyProtection="1">
      <alignment horizontal="left" vertical="center"/>
      <protection hidden="1"/>
    </xf>
    <xf numFmtId="49" fontId="1" fillId="0" borderId="0" xfId="0" applyNumberFormat="1" applyFont="1" applyAlignment="1" applyProtection="1">
      <alignment vertical="center" wrapText="1"/>
      <protection hidden="1"/>
    </xf>
    <xf numFmtId="0" fontId="8" fillId="0" borderId="28" xfId="0" applyFont="1" applyBorder="1" applyAlignment="1" applyProtection="1">
      <alignment horizontal="left" vertical="center"/>
      <protection hidden="1"/>
    </xf>
    <xf numFmtId="0" fontId="8" fillId="0" borderId="28" xfId="0" applyFont="1" applyBorder="1" applyAlignment="1" applyProtection="1">
      <alignment horizontal="center" vertical="center"/>
      <protection hidden="1"/>
    </xf>
    <xf numFmtId="49" fontId="8" fillId="0" borderId="28" xfId="0" applyNumberFormat="1" applyFont="1" applyBorder="1" applyAlignment="1" applyProtection="1">
      <alignment horizontal="center" vertical="center"/>
      <protection hidden="1"/>
    </xf>
    <xf numFmtId="0" fontId="8" fillId="0" borderId="5" xfId="0" applyFont="1" applyBorder="1" applyAlignment="1" applyProtection="1">
      <alignment vertical="center"/>
      <protection hidden="1"/>
    </xf>
    <xf numFmtId="0" fontId="8" fillId="0" borderId="8" xfId="0" applyFont="1" applyBorder="1" applyAlignment="1" applyProtection="1">
      <alignment vertical="center"/>
      <protection hidden="1"/>
    </xf>
    <xf numFmtId="0" fontId="8" fillId="0" borderId="0" xfId="0" applyFont="1" applyAlignment="1" applyProtection="1">
      <alignment vertical="center" wrapText="1"/>
      <protection locked="0" hidden="1"/>
    </xf>
    <xf numFmtId="49" fontId="1" fillId="10" borderId="63" xfId="0" applyNumberFormat="1" applyFont="1" applyFill="1" applyBorder="1" applyAlignment="1" applyProtection="1">
      <alignment vertical="center" wrapText="1"/>
      <protection hidden="1"/>
    </xf>
    <xf numFmtId="49" fontId="1" fillId="10" borderId="64" xfId="0" applyNumberFormat="1" applyFont="1" applyFill="1" applyBorder="1" applyAlignment="1" applyProtection="1">
      <alignment vertical="center" wrapText="1"/>
      <protection hidden="1"/>
    </xf>
    <xf numFmtId="44" fontId="5" fillId="10" borderId="66" xfId="5" applyFont="1" applyFill="1" applyBorder="1" applyAlignment="1" applyProtection="1">
      <alignment horizontal="right" vertical="center"/>
      <protection hidden="1"/>
    </xf>
    <xf numFmtId="49" fontId="1" fillId="10" borderId="66" xfId="0" applyNumberFormat="1" applyFont="1" applyFill="1" applyBorder="1" applyAlignment="1" applyProtection="1">
      <alignment horizontal="left" vertical="center"/>
      <protection hidden="1"/>
    </xf>
    <xf numFmtId="49" fontId="1" fillId="10" borderId="67" xfId="0" applyNumberFormat="1" applyFont="1" applyFill="1" applyBorder="1" applyAlignment="1" applyProtection="1">
      <alignment vertical="center" wrapText="1"/>
      <protection hidden="1"/>
    </xf>
    <xf numFmtId="44" fontId="5" fillId="0" borderId="0" xfId="5" applyFont="1" applyFill="1" applyBorder="1" applyAlignment="1" applyProtection="1">
      <alignment horizontal="left" vertical="center"/>
      <protection hidden="1"/>
    </xf>
    <xf numFmtId="44" fontId="13" fillId="0" borderId="2" xfId="5" applyFont="1" applyFill="1" applyBorder="1" applyAlignment="1" applyProtection="1">
      <alignment horizontal="right" vertical="center"/>
      <protection hidden="1"/>
    </xf>
    <xf numFmtId="44" fontId="5" fillId="0" borderId="62" xfId="5" applyFont="1" applyFill="1" applyBorder="1" applyAlignment="1" applyProtection="1">
      <alignment vertical="center"/>
      <protection hidden="1"/>
    </xf>
    <xf numFmtId="44" fontId="13" fillId="0" borderId="41" xfId="5" applyFont="1" applyFill="1" applyBorder="1" applyAlignment="1" applyProtection="1">
      <alignment horizontal="right" vertical="center"/>
      <protection hidden="1"/>
    </xf>
    <xf numFmtId="44" fontId="13" fillId="0" borderId="65" xfId="5" applyFont="1" applyFill="1" applyBorder="1" applyAlignment="1" applyProtection="1">
      <alignment horizontal="right" vertical="center"/>
      <protection hidden="1"/>
    </xf>
    <xf numFmtId="44" fontId="5" fillId="0" borderId="0" xfId="5" applyFont="1" applyFill="1" applyBorder="1" applyAlignment="1" applyProtection="1">
      <alignment horizontal="center" vertical="center"/>
    </xf>
    <xf numFmtId="49" fontId="5" fillId="0" borderId="0" xfId="0" applyNumberFormat="1" applyFont="1" applyAlignment="1">
      <alignment vertical="center" wrapText="1"/>
    </xf>
    <xf numFmtId="0" fontId="1" fillId="0" borderId="0" xfId="2" applyFont="1" applyAlignment="1">
      <alignment vertical="center"/>
    </xf>
    <xf numFmtId="0" fontId="1" fillId="0" borderId="0" xfId="2" applyFont="1" applyAlignment="1">
      <alignment horizontal="center" vertical="center"/>
    </xf>
    <xf numFmtId="0" fontId="7" fillId="2" borderId="1" xfId="2" applyFont="1" applyFill="1" applyBorder="1" applyAlignment="1">
      <alignment horizontal="center" vertical="center"/>
    </xf>
    <xf numFmtId="0" fontId="6" fillId="2" borderId="1" xfId="0" applyFont="1" applyFill="1" applyBorder="1" applyAlignment="1">
      <alignment horizontal="center"/>
    </xf>
    <xf numFmtId="0" fontId="6" fillId="2" borderId="6" xfId="0" applyFont="1" applyFill="1" applyBorder="1" applyAlignment="1">
      <alignment horizontal="center"/>
    </xf>
    <xf numFmtId="0" fontId="1" fillId="0" borderId="0" xfId="2" applyFont="1" applyAlignment="1">
      <alignment horizontal="left" vertical="center"/>
    </xf>
    <xf numFmtId="0" fontId="1" fillId="0" borderId="1" xfId="2" applyFont="1" applyBorder="1" applyAlignment="1">
      <alignment horizontal="left" vertical="center"/>
    </xf>
    <xf numFmtId="0" fontId="1" fillId="0" borderId="1" xfId="2" applyFont="1" applyBorder="1" applyAlignment="1">
      <alignment horizontal="center" vertical="center"/>
    </xf>
    <xf numFmtId="0" fontId="14" fillId="0" borderId="1" xfId="0" applyFont="1" applyBorder="1" applyAlignment="1">
      <alignment horizontal="center" vertical="center"/>
    </xf>
    <xf numFmtId="166" fontId="0" fillId="0" borderId="1" xfId="0" applyNumberFormat="1" applyBorder="1"/>
    <xf numFmtId="49" fontId="11" fillId="6" borderId="2" xfId="0" applyNumberFormat="1" applyFont="1" applyFill="1" applyBorder="1" applyAlignment="1" applyProtection="1">
      <alignment vertical="center"/>
      <protection locked="0"/>
    </xf>
    <xf numFmtId="0" fontId="0" fillId="0" borderId="68" xfId="0" applyBorder="1" applyProtection="1">
      <protection hidden="1"/>
    </xf>
    <xf numFmtId="0" fontId="0" fillId="0" borderId="1" xfId="0" applyBorder="1" applyProtection="1">
      <protection hidden="1"/>
    </xf>
    <xf numFmtId="0" fontId="0" fillId="0" borderId="61" xfId="0" applyBorder="1" applyProtection="1">
      <protection hidden="1"/>
    </xf>
    <xf numFmtId="44" fontId="16" fillId="0" borderId="64" xfId="8" applyNumberFormat="1" applyFill="1" applyBorder="1" applyAlignment="1" applyProtection="1">
      <alignment horizontal="center" vertical="center"/>
    </xf>
    <xf numFmtId="44" fontId="16" fillId="0" borderId="67" xfId="8" applyNumberFormat="1" applyFill="1" applyBorder="1" applyAlignment="1" applyProtection="1">
      <alignment horizontal="center" vertical="center"/>
    </xf>
    <xf numFmtId="0" fontId="8" fillId="4" borderId="69" xfId="0" applyFont="1" applyFill="1" applyBorder="1" applyAlignment="1" applyProtection="1">
      <alignment horizontal="left" vertical="center"/>
      <protection hidden="1"/>
    </xf>
    <xf numFmtId="0" fontId="8" fillId="3" borderId="70" xfId="0" applyFont="1" applyFill="1" applyBorder="1" applyAlignment="1" applyProtection="1">
      <alignment horizontal="left" vertical="center"/>
      <protection hidden="1"/>
    </xf>
    <xf numFmtId="0" fontId="8" fillId="5" borderId="71" xfId="0" applyFont="1" applyFill="1" applyBorder="1" applyAlignment="1" applyProtection="1">
      <alignment horizontal="left" vertical="center"/>
      <protection hidden="1"/>
    </xf>
    <xf numFmtId="44" fontId="7" fillId="14" borderId="54" xfId="5" applyFont="1" applyFill="1" applyBorder="1" applyAlignment="1" applyProtection="1">
      <alignment horizontal="left" vertical="center"/>
      <protection hidden="1"/>
    </xf>
    <xf numFmtId="1" fontId="7" fillId="14" borderId="44" xfId="5" applyNumberFormat="1" applyFont="1" applyFill="1" applyBorder="1" applyAlignment="1" applyProtection="1">
      <alignment horizontal="left" vertical="center"/>
      <protection hidden="1"/>
    </xf>
    <xf numFmtId="0" fontId="7" fillId="14" borderId="44" xfId="0" applyFont="1" applyFill="1" applyBorder="1" applyAlignment="1" applyProtection="1">
      <alignment horizontal="left" vertical="center" wrapText="1"/>
      <protection hidden="1"/>
    </xf>
    <xf numFmtId="49" fontId="7" fillId="14" borderId="44" xfId="0" applyNumberFormat="1" applyFont="1" applyFill="1" applyBorder="1" applyAlignment="1" applyProtection="1">
      <alignment horizontal="left" vertical="center"/>
      <protection hidden="1"/>
    </xf>
    <xf numFmtId="14" fontId="7" fillId="14" borderId="44" xfId="0" applyNumberFormat="1" applyFont="1" applyFill="1" applyBorder="1" applyAlignment="1" applyProtection="1">
      <alignment horizontal="left" vertical="center"/>
      <protection hidden="1"/>
    </xf>
    <xf numFmtId="0" fontId="7" fillId="14" borderId="44" xfId="0" applyFont="1" applyFill="1" applyBorder="1" applyAlignment="1" applyProtection="1">
      <alignment horizontal="left" vertical="center"/>
      <protection hidden="1"/>
    </xf>
    <xf numFmtId="0" fontId="7" fillId="14" borderId="44" xfId="0" applyFont="1" applyFill="1" applyBorder="1" applyAlignment="1" applyProtection="1">
      <alignment vertical="center" wrapText="1"/>
      <protection hidden="1"/>
    </xf>
    <xf numFmtId="49" fontId="8" fillId="11" borderId="44" xfId="0" applyNumberFormat="1" applyFont="1" applyFill="1" applyBorder="1" applyAlignment="1" applyProtection="1">
      <alignment vertical="center"/>
      <protection hidden="1"/>
    </xf>
    <xf numFmtId="49" fontId="8" fillId="11" borderId="1" xfId="0" applyNumberFormat="1" applyFont="1" applyFill="1" applyBorder="1" applyAlignment="1" applyProtection="1">
      <alignment vertical="center"/>
      <protection hidden="1"/>
    </xf>
    <xf numFmtId="0" fontId="8" fillId="11" borderId="1" xfId="0" applyFont="1" applyFill="1" applyBorder="1" applyAlignment="1" applyProtection="1">
      <alignment vertical="center"/>
      <protection locked="0"/>
    </xf>
    <xf numFmtId="0" fontId="10" fillId="11" borderId="1" xfId="0" applyFont="1" applyFill="1" applyBorder="1" applyAlignment="1" applyProtection="1">
      <alignment horizontal="center" vertical="center"/>
      <protection hidden="1"/>
    </xf>
    <xf numFmtId="0" fontId="8" fillId="12" borderId="1" xfId="0" applyFont="1" applyFill="1" applyBorder="1" applyAlignment="1" applyProtection="1">
      <alignment vertical="center"/>
      <protection locked="0"/>
    </xf>
    <xf numFmtId="0" fontId="10" fillId="12" borderId="1" xfId="0" applyFont="1" applyFill="1" applyBorder="1" applyAlignment="1" applyProtection="1">
      <alignment horizontal="center" vertical="center"/>
      <protection hidden="1"/>
    </xf>
    <xf numFmtId="0" fontId="8" fillId="13" borderId="1" xfId="0" applyFont="1" applyFill="1" applyBorder="1" applyAlignment="1" applyProtection="1">
      <alignment vertical="center"/>
      <protection locked="0"/>
    </xf>
    <xf numFmtId="0" fontId="10" fillId="13" borderId="1" xfId="0" applyFont="1" applyFill="1" applyBorder="1" applyAlignment="1" applyProtection="1">
      <alignment horizontal="center" vertical="center"/>
      <protection hidden="1"/>
    </xf>
    <xf numFmtId="0" fontId="7" fillId="14" borderId="44" xfId="5" applyNumberFormat="1" applyFont="1" applyFill="1" applyBorder="1" applyAlignment="1" applyProtection="1">
      <alignment horizontal="left" vertical="center"/>
      <protection hidden="1"/>
    </xf>
    <xf numFmtId="0" fontId="8" fillId="4" borderId="72" xfId="0" applyFont="1" applyFill="1" applyBorder="1" applyAlignment="1" applyProtection="1">
      <alignment vertical="center"/>
      <protection locked="0"/>
    </xf>
    <xf numFmtId="0" fontId="10" fillId="4" borderId="72" xfId="0" applyFont="1" applyFill="1" applyBorder="1" applyAlignment="1" applyProtection="1">
      <alignment horizontal="center" vertical="center"/>
      <protection hidden="1"/>
    </xf>
    <xf numFmtId="44" fontId="8" fillId="4" borderId="72" xfId="5" applyFont="1" applyFill="1" applyBorder="1" applyAlignment="1" applyProtection="1">
      <alignment vertical="center"/>
      <protection hidden="1"/>
    </xf>
    <xf numFmtId="44" fontId="8" fillId="11" borderId="1" xfId="5" applyFont="1" applyFill="1" applyBorder="1" applyAlignment="1" applyProtection="1">
      <alignment vertical="center"/>
      <protection hidden="1"/>
    </xf>
    <xf numFmtId="44" fontId="8" fillId="12" borderId="1" xfId="5" applyFont="1" applyFill="1" applyBorder="1" applyAlignment="1" applyProtection="1">
      <alignment vertical="center"/>
      <protection hidden="1"/>
    </xf>
    <xf numFmtId="0" fontId="8" fillId="12" borderId="1" xfId="0" applyFont="1" applyFill="1" applyBorder="1" applyAlignment="1" applyProtection="1">
      <alignment vertical="center"/>
      <protection hidden="1"/>
    </xf>
    <xf numFmtId="44" fontId="8" fillId="13" borderId="1" xfId="5" applyFont="1" applyFill="1" applyBorder="1" applyAlignment="1" applyProtection="1">
      <alignment vertical="center"/>
      <protection hidden="1"/>
    </xf>
    <xf numFmtId="0" fontId="8" fillId="13" borderId="1" xfId="0" applyFont="1" applyFill="1" applyBorder="1" applyAlignment="1" applyProtection="1">
      <alignment vertical="center"/>
      <protection hidden="1"/>
    </xf>
    <xf numFmtId="0" fontId="10" fillId="3" borderId="1" xfId="0" applyFont="1" applyFill="1" applyBorder="1" applyAlignment="1" applyProtection="1">
      <alignment horizontal="center" vertical="center"/>
      <protection hidden="1"/>
    </xf>
    <xf numFmtId="0" fontId="8" fillId="5" borderId="1" xfId="0" applyFont="1" applyFill="1" applyBorder="1" applyAlignment="1" applyProtection="1">
      <alignment vertical="center"/>
      <protection hidden="1"/>
    </xf>
    <xf numFmtId="0" fontId="19" fillId="0" borderId="1" xfId="0" applyFont="1" applyBorder="1"/>
    <xf numFmtId="0" fontId="0" fillId="0" borderId="68" xfId="0" applyBorder="1" applyProtection="1">
      <protection hidden="1"/>
    </xf>
    <xf numFmtId="0" fontId="21" fillId="0" borderId="1" xfId="13" applyNumberFormat="1" applyBorder="1" applyProtection="1">
      <protection hidden="1"/>
    </xf>
    <xf numFmtId="0" fontId="0" fillId="0" borderId="1" xfId="0" applyNumberFormat="1" applyBorder="1" applyProtection="1">
      <protection hidden="1"/>
    </xf>
    <xf numFmtId="0" fontId="21" fillId="0" borderId="60" xfId="13" applyNumberFormat="1" applyBorder="1" applyProtection="1">
      <protection hidden="1"/>
    </xf>
    <xf numFmtId="0" fontId="0" fillId="0" borderId="61" xfId="0" applyNumberFormat="1" applyBorder="1" applyProtection="1">
      <protection hidden="1"/>
    </xf>
    <xf numFmtId="0" fontId="21" fillId="0" borderId="73" xfId="13" applyBorder="1"/>
    <xf numFmtId="0" fontId="21" fillId="0" borderId="74" xfId="13" applyBorder="1"/>
    <xf numFmtId="0" fontId="16" fillId="0" borderId="73" xfId="8" applyBorder="1"/>
    <xf numFmtId="167" fontId="7" fillId="0" borderId="60" xfId="0" applyNumberFormat="1" applyFont="1" applyBorder="1" applyAlignment="1" applyProtection="1">
      <alignment horizontal="center" vertical="center"/>
      <protection hidden="1"/>
    </xf>
    <xf numFmtId="167" fontId="3" fillId="0" borderId="1" xfId="0" applyNumberFormat="1" applyFont="1" applyBorder="1" applyAlignment="1" applyProtection="1">
      <alignment horizontal="center" vertical="center"/>
      <protection locked="0" hidden="1"/>
    </xf>
    <xf numFmtId="167" fontId="3" fillId="0" borderId="61" xfId="0" applyNumberFormat="1" applyFont="1" applyBorder="1" applyAlignment="1" applyProtection="1">
      <alignment horizontal="center" vertical="center"/>
      <protection locked="0" hidden="1"/>
    </xf>
    <xf numFmtId="167" fontId="3" fillId="0" borderId="0" xfId="0" applyNumberFormat="1" applyFont="1" applyAlignment="1" applyProtection="1">
      <alignment horizontal="center" vertical="center"/>
      <protection hidden="1"/>
    </xf>
    <xf numFmtId="168" fontId="18" fillId="0" borderId="73" xfId="13" applyNumberFormat="1" applyFont="1" applyBorder="1" applyAlignment="1">
      <alignment horizontal="center" vertical="center"/>
    </xf>
    <xf numFmtId="0" fontId="12" fillId="0" borderId="60" xfId="0" applyNumberFormat="1" applyFont="1" applyBorder="1" applyAlignment="1" applyProtection="1">
      <alignment horizontal="center" vertical="center"/>
      <protection hidden="1"/>
    </xf>
    <xf numFmtId="168" fontId="18" fillId="15" borderId="73" xfId="13" applyNumberFormat="1" applyFont="1" applyFill="1" applyBorder="1" applyAlignment="1" applyProtection="1">
      <alignment horizontal="center" vertical="center"/>
      <protection locked="0"/>
    </xf>
    <xf numFmtId="0" fontId="22" fillId="0" borderId="1" xfId="0" applyFont="1" applyBorder="1"/>
    <xf numFmtId="0" fontId="19" fillId="0" borderId="73" xfId="0" applyFont="1" applyBorder="1" applyAlignment="1">
      <alignment horizontal="left" vertical="center"/>
    </xf>
    <xf numFmtId="0" fontId="19" fillId="0" borderId="75" xfId="0" applyFont="1" applyBorder="1" applyAlignment="1">
      <alignment horizontal="left" vertical="center"/>
    </xf>
    <xf numFmtId="0" fontId="19" fillId="0" borderId="1" xfId="0" applyFont="1" applyBorder="1" applyAlignment="1">
      <alignment horizontal="left" vertical="center"/>
    </xf>
    <xf numFmtId="0" fontId="22" fillId="0" borderId="61" xfId="0" applyFont="1" applyBorder="1" applyAlignment="1">
      <alignment horizontal="left" vertical="center"/>
    </xf>
    <xf numFmtId="0" fontId="19" fillId="0" borderId="1" xfId="0" applyFont="1" applyBorder="1" applyAlignment="1">
      <alignment vertical="center"/>
    </xf>
    <xf numFmtId="0" fontId="19" fillId="0" borderId="1" xfId="0" applyFont="1" applyBorder="1" applyAlignment="1">
      <alignment horizontal="left"/>
    </xf>
    <xf numFmtId="0" fontId="22" fillId="0" borderId="1" xfId="0" applyFont="1" applyBorder="1" applyAlignment="1">
      <alignment horizontal="left" vertical="center"/>
    </xf>
    <xf numFmtId="0" fontId="22" fillId="0" borderId="60" xfId="0" applyFont="1" applyBorder="1" applyAlignment="1">
      <alignment horizontal="left" vertical="center"/>
    </xf>
    <xf numFmtId="0" fontId="19" fillId="0" borderId="75" xfId="0" applyFont="1" applyBorder="1" applyAlignment="1">
      <alignment horizontal="center"/>
    </xf>
    <xf numFmtId="0" fontId="19" fillId="0" borderId="76" xfId="0" applyFont="1" applyBorder="1" applyAlignment="1">
      <alignment horizontal="center"/>
    </xf>
    <xf numFmtId="0" fontId="22" fillId="0" borderId="77" xfId="0" applyFont="1" applyBorder="1" applyAlignment="1">
      <alignment horizontal="center"/>
    </xf>
    <xf numFmtId="0" fontId="19" fillId="0" borderId="77" xfId="0" applyFont="1" applyBorder="1" applyAlignment="1">
      <alignment horizontal="center"/>
    </xf>
    <xf numFmtId="0" fontId="4" fillId="0" borderId="73" xfId="13" applyFont="1" applyBorder="1"/>
    <xf numFmtId="0" fontId="12" fillId="0" borderId="73" xfId="13" applyFont="1" applyBorder="1" applyAlignment="1">
      <alignment horizontal="center"/>
    </xf>
    <xf numFmtId="0" fontId="12" fillId="0" borderId="59" xfId="0" applyFont="1" applyBorder="1" applyAlignment="1">
      <alignment horizontal="center"/>
    </xf>
    <xf numFmtId="0" fontId="12" fillId="0" borderId="1" xfId="0" applyFont="1" applyBorder="1" applyAlignment="1" applyProtection="1">
      <alignment horizontal="center"/>
      <protection locked="0" hidden="1"/>
    </xf>
    <xf numFmtId="0" fontId="12" fillId="0" borderId="61" xfId="0" applyFont="1" applyBorder="1" applyAlignment="1" applyProtection="1">
      <alignment horizontal="center"/>
      <protection locked="0" hidden="1"/>
    </xf>
    <xf numFmtId="0" fontId="12" fillId="0" borderId="0" xfId="0" applyFont="1" applyAlignment="1" applyProtection="1">
      <alignment horizontal="center"/>
      <protection hidden="1"/>
    </xf>
    <xf numFmtId="14" fontId="12" fillId="0" borderId="73" xfId="13" applyNumberFormat="1" applyFont="1" applyBorder="1" applyAlignment="1">
      <alignment horizontal="center" vertical="center"/>
    </xf>
    <xf numFmtId="0" fontId="12" fillId="0" borderId="73" xfId="13" applyNumberFormat="1" applyFont="1" applyBorder="1" applyAlignment="1">
      <alignment horizontal="center" vertical="center"/>
    </xf>
    <xf numFmtId="0" fontId="12" fillId="0" borderId="1" xfId="0" applyNumberFormat="1" applyFont="1" applyBorder="1" applyAlignment="1" applyProtection="1">
      <alignment horizontal="center" vertical="center"/>
      <protection locked="0" hidden="1"/>
    </xf>
    <xf numFmtId="0" fontId="12" fillId="0" borderId="0" xfId="0" applyNumberFormat="1" applyFont="1" applyAlignment="1" applyProtection="1">
      <alignment horizontal="center" vertical="center"/>
      <protection hidden="1"/>
    </xf>
    <xf numFmtId="0" fontId="12" fillId="0" borderId="73" xfId="13" applyFont="1" applyBorder="1" applyAlignment="1">
      <alignment horizontal="left" vertical="center"/>
    </xf>
    <xf numFmtId="0" fontId="12" fillId="0" borderId="1" xfId="0" applyFont="1" applyBorder="1" applyAlignment="1" applyProtection="1">
      <alignment horizontal="left" vertical="center"/>
      <protection locked="0" hidden="1"/>
    </xf>
    <xf numFmtId="0" fontId="12" fillId="0" borderId="61" xfId="0" applyFont="1" applyBorder="1" applyAlignment="1" applyProtection="1">
      <alignment horizontal="left" vertical="center"/>
      <protection locked="0" hidden="1"/>
    </xf>
    <xf numFmtId="0" fontId="12" fillId="0" borderId="0" xfId="0" applyFont="1" applyAlignment="1" applyProtection="1">
      <alignment horizontal="left" vertical="center"/>
      <protection hidden="1"/>
    </xf>
    <xf numFmtId="0" fontId="12" fillId="0" borderId="75" xfId="0" applyFont="1" applyBorder="1" applyAlignment="1">
      <alignment horizontal="center"/>
    </xf>
    <xf numFmtId="0" fontId="12" fillId="0" borderId="1" xfId="0" applyFont="1" applyBorder="1"/>
    <xf numFmtId="168" fontId="7" fillId="14" borderId="44" xfId="0" applyNumberFormat="1" applyFont="1" applyFill="1" applyBorder="1" applyAlignment="1" applyProtection="1">
      <alignment horizontal="left" vertical="center"/>
      <protection hidden="1"/>
    </xf>
    <xf numFmtId="168" fontId="3" fillId="0" borderId="1" xfId="0" applyNumberFormat="1" applyFont="1" applyBorder="1" applyAlignment="1" applyProtection="1">
      <alignment horizontal="center" vertical="center"/>
      <protection locked="0" hidden="1"/>
    </xf>
    <xf numFmtId="168" fontId="3" fillId="0" borderId="1" xfId="0" applyNumberFormat="1" applyFont="1" applyBorder="1" applyAlignment="1">
      <alignment horizontal="center" vertical="center"/>
    </xf>
    <xf numFmtId="168" fontId="3" fillId="0" borderId="1" xfId="0" applyNumberFormat="1" applyFont="1" applyBorder="1" applyAlignment="1" applyProtection="1">
      <alignment horizontal="center" vertical="center"/>
      <protection locked="0"/>
    </xf>
    <xf numFmtId="168" fontId="3" fillId="0" borderId="26" xfId="0" applyNumberFormat="1" applyFont="1" applyBorder="1" applyAlignment="1" applyProtection="1">
      <alignment horizontal="center" vertical="center"/>
      <protection locked="0" hidden="1"/>
    </xf>
    <xf numFmtId="168" fontId="3" fillId="0" borderId="31" xfId="0" applyNumberFormat="1" applyFont="1" applyBorder="1" applyAlignment="1" applyProtection="1">
      <alignment horizontal="center" vertical="center"/>
      <protection locked="0" hidden="1"/>
    </xf>
    <xf numFmtId="168" fontId="8" fillId="0" borderId="0" xfId="0" applyNumberFormat="1" applyFont="1" applyAlignment="1" applyProtection="1">
      <alignment vertical="center"/>
      <protection locked="0" hidden="1"/>
    </xf>
    <xf numFmtId="49" fontId="5" fillId="10" borderId="40" xfId="0" applyNumberFormat="1" applyFont="1" applyFill="1" applyBorder="1" applyAlignment="1" applyProtection="1">
      <alignment horizontal="right" vertical="center" wrapText="1"/>
      <protection hidden="1"/>
    </xf>
    <xf numFmtId="49" fontId="5" fillId="10" borderId="28" xfId="0" applyNumberFormat="1" applyFont="1" applyFill="1" applyBorder="1" applyAlignment="1" applyProtection="1">
      <alignment horizontal="right" vertical="center" wrapText="1"/>
      <protection hidden="1"/>
    </xf>
    <xf numFmtId="49" fontId="5" fillId="10" borderId="41" xfId="0" applyNumberFormat="1" applyFont="1" applyFill="1" applyBorder="1" applyAlignment="1" applyProtection="1">
      <alignment horizontal="right" vertical="center" wrapText="1"/>
      <protection hidden="1"/>
    </xf>
    <xf numFmtId="49" fontId="5" fillId="10" borderId="0" xfId="0" applyNumberFormat="1" applyFont="1" applyFill="1" applyAlignment="1" applyProtection="1">
      <alignment horizontal="right" vertical="center" wrapText="1"/>
      <protection hidden="1"/>
    </xf>
    <xf numFmtId="49" fontId="5" fillId="10" borderId="66" xfId="0" applyNumberFormat="1" applyFont="1" applyFill="1" applyBorder="1" applyAlignment="1" applyProtection="1">
      <alignment horizontal="right" vertical="center" wrapText="1"/>
      <protection hidden="1"/>
    </xf>
    <xf numFmtId="44" fontId="13" fillId="9" borderId="37" xfId="5" applyFont="1" applyFill="1" applyBorder="1" applyAlignment="1" applyProtection="1">
      <alignment horizontal="center" vertical="center"/>
      <protection hidden="1"/>
    </xf>
    <xf numFmtId="44" fontId="13" fillId="9" borderId="38" xfId="5" applyFont="1" applyFill="1" applyBorder="1" applyAlignment="1" applyProtection="1">
      <alignment horizontal="center" vertical="center"/>
      <protection hidden="1"/>
    </xf>
    <xf numFmtId="44" fontId="5" fillId="7" borderId="40" xfId="5" applyFont="1" applyFill="1" applyBorder="1" applyAlignment="1" applyProtection="1">
      <alignment horizontal="left" vertical="center"/>
      <protection locked="0"/>
    </xf>
    <xf numFmtId="44" fontId="5" fillId="7" borderId="28" xfId="5" applyFont="1" applyFill="1" applyBorder="1" applyAlignment="1" applyProtection="1">
      <alignment horizontal="left" vertical="center"/>
      <protection locked="0"/>
    </xf>
    <xf numFmtId="44" fontId="5" fillId="7" borderId="41" xfId="5" applyFont="1" applyFill="1" applyBorder="1" applyAlignment="1" applyProtection="1">
      <alignment horizontal="left" vertical="center"/>
      <protection locked="0"/>
    </xf>
    <xf numFmtId="44" fontId="5" fillId="7" borderId="0" xfId="5" applyFont="1" applyFill="1" applyBorder="1" applyAlignment="1" applyProtection="1">
      <alignment horizontal="left" vertical="center"/>
      <protection locked="0"/>
    </xf>
    <xf numFmtId="44" fontId="5" fillId="7" borderId="65" xfId="5" applyFont="1" applyFill="1" applyBorder="1" applyAlignment="1" applyProtection="1">
      <alignment horizontal="left" vertical="center"/>
      <protection locked="0"/>
    </xf>
    <xf numFmtId="44" fontId="5" fillId="7" borderId="66" xfId="5" applyFont="1" applyFill="1" applyBorder="1" applyAlignment="1" applyProtection="1">
      <alignment horizontal="left" vertical="center"/>
      <protection locked="0"/>
    </xf>
    <xf numFmtId="44" fontId="5" fillId="0" borderId="42" xfId="5" applyFont="1" applyFill="1" applyBorder="1" applyAlignment="1" applyProtection="1">
      <alignment horizontal="center" vertical="center"/>
      <protection locked="0"/>
    </xf>
    <xf numFmtId="44" fontId="5" fillId="0" borderId="43" xfId="5" applyFont="1" applyFill="1" applyBorder="1" applyAlignment="1" applyProtection="1">
      <alignment horizontal="center" vertical="center"/>
      <protection locked="0"/>
    </xf>
    <xf numFmtId="49" fontId="11" fillId="0" borderId="3" xfId="0" applyNumberFormat="1" applyFont="1" applyBorder="1" applyAlignment="1" applyProtection="1">
      <alignment horizontal="center" vertical="center"/>
      <protection locked="0"/>
    </xf>
    <xf numFmtId="49" fontId="11" fillId="0" borderId="62" xfId="0" applyNumberFormat="1" applyFont="1" applyBorder="1" applyAlignment="1" applyProtection="1">
      <alignment horizontal="center" vertical="center"/>
      <protection locked="0"/>
    </xf>
    <xf numFmtId="0" fontId="7" fillId="2" borderId="60" xfId="2" applyFont="1" applyFill="1" applyBorder="1" applyAlignment="1">
      <alignment horizontal="center" vertical="center"/>
    </xf>
    <xf numFmtId="0" fontId="5" fillId="0" borderId="2" xfId="0" applyFont="1" applyBorder="1" applyAlignment="1">
      <alignment horizontal="center"/>
    </xf>
    <xf numFmtId="0" fontId="5" fillId="0" borderId="3" xfId="0" applyFont="1" applyBorder="1" applyAlignment="1">
      <alignment horizontal="center"/>
    </xf>
    <xf numFmtId="0" fontId="2" fillId="0" borderId="4" xfId="0" applyFont="1"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2" fillId="0" borderId="1" xfId="0" applyFont="1" applyBorder="1" applyAlignment="1">
      <alignment horizontal="center"/>
    </xf>
    <xf numFmtId="164" fontId="0" fillId="0" borderId="1" xfId="1" applyFont="1" applyBorder="1" applyAlignment="1" applyProtection="1">
      <alignment horizontal="center"/>
    </xf>
    <xf numFmtId="164" fontId="0" fillId="0" borderId="6" xfId="1" applyFont="1" applyBorder="1" applyAlignment="1" applyProtection="1">
      <alignment horizontal="center"/>
    </xf>
    <xf numFmtId="44" fontId="7" fillId="2" borderId="0" xfId="5" applyFont="1" applyFill="1" applyBorder="1" applyAlignment="1" applyProtection="1">
      <alignment horizontal="center" vertical="center"/>
      <protection hidden="1"/>
    </xf>
    <xf numFmtId="44" fontId="5" fillId="0" borderId="3" xfId="5" applyFont="1" applyFill="1" applyBorder="1" applyAlignment="1" applyProtection="1">
      <alignment horizontal="center" vertical="center"/>
      <protection hidden="1"/>
    </xf>
    <xf numFmtId="44" fontId="5" fillId="0" borderId="0" xfId="5" applyFont="1" applyFill="1" applyBorder="1" applyAlignment="1" applyProtection="1">
      <alignment horizontal="center" vertical="center"/>
      <protection hidden="1"/>
    </xf>
    <xf numFmtId="44" fontId="5" fillId="0" borderId="66" xfId="5" applyFont="1" applyFill="1" applyBorder="1" applyAlignment="1" applyProtection="1">
      <alignment horizontal="center" vertical="center"/>
      <protection hidden="1"/>
    </xf>
    <xf numFmtId="0" fontId="5" fillId="0" borderId="2" xfId="2" applyFont="1" applyBorder="1" applyAlignment="1">
      <alignment horizontal="center" vertical="center" wrapText="1"/>
    </xf>
    <xf numFmtId="0" fontId="5" fillId="0" borderId="3" xfId="2" applyFont="1" applyBorder="1" applyAlignment="1">
      <alignment horizontal="center" vertical="center" wrapText="1"/>
    </xf>
    <xf numFmtId="0" fontId="5" fillId="0" borderId="62" xfId="2" applyFont="1" applyBorder="1" applyAlignment="1">
      <alignment horizontal="center" vertical="center" wrapText="1"/>
    </xf>
    <xf numFmtId="0" fontId="5" fillId="0" borderId="41" xfId="2" applyFont="1" applyBorder="1" applyAlignment="1">
      <alignment horizontal="center" vertical="center" wrapText="1"/>
    </xf>
    <xf numFmtId="0" fontId="5" fillId="0" borderId="0" xfId="2" applyFont="1" applyAlignment="1">
      <alignment horizontal="center" vertical="center" wrapText="1"/>
    </xf>
    <xf numFmtId="0" fontId="5" fillId="0" borderId="64" xfId="2" applyFont="1" applyBorder="1" applyAlignment="1">
      <alignment horizontal="center" vertical="center" wrapText="1"/>
    </xf>
    <xf numFmtId="0" fontId="5" fillId="0" borderId="65" xfId="2" applyFont="1" applyBorder="1" applyAlignment="1">
      <alignment horizontal="center" vertical="center" wrapText="1"/>
    </xf>
    <xf numFmtId="0" fontId="5" fillId="0" borderId="66" xfId="2" applyFont="1" applyBorder="1" applyAlignment="1">
      <alignment horizontal="center" vertical="center" wrapText="1"/>
    </xf>
    <xf numFmtId="0" fontId="5" fillId="0" borderId="67" xfId="2" applyFont="1" applyBorder="1" applyAlignment="1">
      <alignment horizontal="center" vertical="center" wrapText="1"/>
    </xf>
    <xf numFmtId="0" fontId="15" fillId="4" borderId="23" xfId="0" applyFont="1" applyFill="1" applyBorder="1" applyAlignment="1" applyProtection="1">
      <alignment horizontal="center" vertical="center"/>
      <protection locked="0" hidden="1"/>
    </xf>
    <xf numFmtId="0" fontId="15" fillId="4" borderId="44" xfId="0" applyFont="1" applyFill="1" applyBorder="1" applyAlignment="1" applyProtection="1">
      <alignment horizontal="center" vertical="center"/>
      <protection locked="0" hidden="1"/>
    </xf>
    <xf numFmtId="0" fontId="15" fillId="4" borderId="24" xfId="0" applyFont="1" applyFill="1" applyBorder="1" applyAlignment="1" applyProtection="1">
      <alignment horizontal="center" vertical="center"/>
      <protection locked="0" hidden="1"/>
    </xf>
    <xf numFmtId="0" fontId="8" fillId="11" borderId="1" xfId="0" applyFont="1" applyFill="1" applyBorder="1" applyAlignment="1" applyProtection="1">
      <alignment horizontal="center" vertical="center" wrapText="1"/>
      <protection hidden="1"/>
    </xf>
    <xf numFmtId="0" fontId="8" fillId="11" borderId="1" xfId="0" applyFont="1" applyFill="1" applyBorder="1" applyAlignment="1" applyProtection="1">
      <alignment horizontal="center" vertical="center"/>
      <protection hidden="1"/>
    </xf>
    <xf numFmtId="14" fontId="8" fillId="11" borderId="1" xfId="0" applyNumberFormat="1" applyFont="1" applyFill="1" applyBorder="1" applyAlignment="1" applyProtection="1">
      <alignment horizontal="center" vertical="center"/>
      <protection hidden="1"/>
    </xf>
    <xf numFmtId="0" fontId="8" fillId="11" borderId="1" xfId="0" applyFont="1" applyFill="1" applyBorder="1" applyAlignment="1" applyProtection="1">
      <alignment vertical="center" wrapText="1"/>
      <protection hidden="1"/>
    </xf>
    <xf numFmtId="49" fontId="8" fillId="11" borderId="1" xfId="0" applyNumberFormat="1" applyFont="1" applyFill="1" applyBorder="1" applyAlignment="1" applyProtection="1">
      <alignment horizontal="center" vertical="center"/>
      <protection hidden="1"/>
    </xf>
    <xf numFmtId="44" fontId="8" fillId="11" borderId="1" xfId="5" applyFont="1" applyFill="1" applyBorder="1" applyAlignment="1" applyProtection="1">
      <alignment horizontal="left" vertical="center"/>
      <protection hidden="1"/>
    </xf>
    <xf numFmtId="1" fontId="9" fillId="11" borderId="1" xfId="5" applyNumberFormat="1" applyFont="1" applyFill="1" applyBorder="1" applyAlignment="1" applyProtection="1">
      <alignment horizontal="center" vertical="center"/>
      <protection hidden="1"/>
    </xf>
    <xf numFmtId="0" fontId="8" fillId="4" borderId="23" xfId="0" applyFont="1" applyFill="1" applyBorder="1" applyAlignment="1" applyProtection="1">
      <alignment vertical="center" wrapText="1"/>
      <protection hidden="1"/>
    </xf>
    <xf numFmtId="0" fontId="8" fillId="4" borderId="44" xfId="0" applyFont="1" applyFill="1" applyBorder="1" applyAlignment="1" applyProtection="1">
      <alignment vertical="center" wrapText="1"/>
      <protection hidden="1"/>
    </xf>
    <xf numFmtId="0" fontId="8" fillId="4" borderId="30" xfId="0" applyFont="1" applyFill="1" applyBorder="1" applyAlignment="1" applyProtection="1">
      <alignment vertical="center" wrapText="1"/>
      <protection hidden="1"/>
    </xf>
    <xf numFmtId="49" fontId="8" fillId="4" borderId="46" xfId="0" applyNumberFormat="1" applyFont="1" applyFill="1" applyBorder="1" applyAlignment="1" applyProtection="1">
      <alignment horizontal="center" vertical="center"/>
      <protection hidden="1"/>
    </xf>
    <xf numFmtId="49" fontId="8" fillId="4" borderId="45" xfId="0" applyNumberFormat="1" applyFont="1" applyFill="1" applyBorder="1" applyAlignment="1" applyProtection="1">
      <alignment horizontal="center" vertical="center"/>
      <protection hidden="1"/>
    </xf>
    <xf numFmtId="49" fontId="8" fillId="4" borderId="52" xfId="0" applyNumberFormat="1" applyFont="1" applyFill="1" applyBorder="1" applyAlignment="1" applyProtection="1">
      <alignment horizontal="center" vertical="center"/>
      <protection hidden="1"/>
    </xf>
    <xf numFmtId="44" fontId="8" fillId="4" borderId="53" xfId="5" applyFont="1" applyFill="1" applyBorder="1" applyAlignment="1" applyProtection="1">
      <alignment horizontal="left" vertical="center"/>
      <protection hidden="1"/>
    </xf>
    <xf numFmtId="44" fontId="8" fillId="4" borderId="54" xfId="5" applyFont="1" applyFill="1" applyBorder="1" applyAlignment="1" applyProtection="1">
      <alignment horizontal="left" vertical="center"/>
      <protection hidden="1"/>
    </xf>
    <xf numFmtId="44" fontId="8" fillId="4" borderId="58" xfId="5" applyFont="1" applyFill="1" applyBorder="1" applyAlignment="1" applyProtection="1">
      <alignment horizontal="left" vertical="center"/>
      <protection hidden="1"/>
    </xf>
    <xf numFmtId="1" fontId="9" fillId="4" borderId="23" xfId="5" applyNumberFormat="1" applyFont="1" applyFill="1" applyBorder="1" applyAlignment="1" applyProtection="1">
      <alignment horizontal="center" vertical="center"/>
      <protection hidden="1"/>
    </xf>
    <xf numFmtId="1" fontId="9" fillId="4" borderId="44" xfId="5" applyNumberFormat="1" applyFont="1" applyFill="1" applyBorder="1" applyAlignment="1" applyProtection="1">
      <alignment horizontal="center" vertical="center"/>
      <protection hidden="1"/>
    </xf>
    <xf numFmtId="1" fontId="9" fillId="4" borderId="30" xfId="5" applyNumberFormat="1" applyFont="1" applyFill="1" applyBorder="1" applyAlignment="1" applyProtection="1">
      <alignment horizontal="center" vertical="center"/>
      <protection hidden="1"/>
    </xf>
    <xf numFmtId="0" fontId="8" fillId="4" borderId="46" xfId="0" applyFont="1" applyFill="1" applyBorder="1" applyAlignment="1" applyProtection="1">
      <alignment horizontal="center" vertical="center" wrapText="1"/>
      <protection hidden="1"/>
    </xf>
    <xf numFmtId="0" fontId="8" fillId="4" borderId="47" xfId="0" applyFont="1" applyFill="1" applyBorder="1" applyAlignment="1" applyProtection="1">
      <alignment horizontal="center" vertical="center" wrapText="1"/>
      <protection hidden="1"/>
    </xf>
    <xf numFmtId="0" fontId="8" fillId="4" borderId="57" xfId="0" applyFont="1" applyFill="1" applyBorder="1" applyAlignment="1" applyProtection="1">
      <alignment horizontal="center" vertical="center" wrapText="1"/>
      <protection hidden="1"/>
    </xf>
    <xf numFmtId="14" fontId="8" fillId="4" borderId="49" xfId="0" applyNumberFormat="1" applyFont="1" applyFill="1" applyBorder="1" applyAlignment="1" applyProtection="1">
      <alignment horizontal="center" vertical="center"/>
      <protection hidden="1"/>
    </xf>
    <xf numFmtId="14" fontId="8" fillId="4" borderId="50" xfId="0" applyNumberFormat="1" applyFont="1" applyFill="1" applyBorder="1" applyAlignment="1" applyProtection="1">
      <alignment horizontal="center" vertical="center"/>
      <protection hidden="1"/>
    </xf>
    <xf numFmtId="14" fontId="8" fillId="4" borderId="56" xfId="0" applyNumberFormat="1" applyFont="1" applyFill="1" applyBorder="1" applyAlignment="1" applyProtection="1">
      <alignment horizontal="center" vertical="center"/>
      <protection hidden="1"/>
    </xf>
    <xf numFmtId="0" fontId="8" fillId="4" borderId="23" xfId="0" applyFont="1" applyFill="1" applyBorder="1" applyAlignment="1" applyProtection="1">
      <alignment horizontal="center" vertical="center"/>
      <protection hidden="1"/>
    </xf>
    <xf numFmtId="0" fontId="8" fillId="4" borderId="44" xfId="0" applyFont="1" applyFill="1" applyBorder="1" applyAlignment="1" applyProtection="1">
      <alignment horizontal="center" vertical="center"/>
      <protection hidden="1"/>
    </xf>
    <xf numFmtId="0" fontId="8" fillId="4" borderId="30" xfId="0" applyFont="1" applyFill="1" applyBorder="1" applyAlignment="1" applyProtection="1">
      <alignment horizontal="center" vertical="center"/>
      <protection hidden="1"/>
    </xf>
    <xf numFmtId="0" fontId="8" fillId="4" borderId="24" xfId="0" applyFont="1" applyFill="1" applyBorder="1" applyAlignment="1" applyProtection="1">
      <alignment vertical="center" wrapText="1"/>
      <protection hidden="1"/>
    </xf>
    <xf numFmtId="44" fontId="8" fillId="4" borderId="35" xfId="5" applyFont="1" applyFill="1" applyBorder="1" applyAlignment="1" applyProtection="1">
      <alignment horizontal="left" vertical="center"/>
      <protection hidden="1"/>
    </xf>
    <xf numFmtId="1" fontId="9" fillId="4" borderId="24" xfId="5" applyNumberFormat="1" applyFont="1" applyFill="1" applyBorder="1" applyAlignment="1" applyProtection="1">
      <alignment horizontal="center" vertical="center"/>
      <protection hidden="1"/>
    </xf>
    <xf numFmtId="0" fontId="8" fillId="4" borderId="48" xfId="0" applyFont="1" applyFill="1" applyBorder="1" applyAlignment="1" applyProtection="1">
      <alignment horizontal="center" vertical="center" wrapText="1"/>
      <protection hidden="1"/>
    </xf>
    <xf numFmtId="14" fontId="8" fillId="4" borderId="51" xfId="0" applyNumberFormat="1" applyFont="1" applyFill="1" applyBorder="1" applyAlignment="1" applyProtection="1">
      <alignment horizontal="center" vertical="center"/>
      <protection hidden="1"/>
    </xf>
    <xf numFmtId="0" fontId="8" fillId="4" borderId="24" xfId="0" applyFont="1" applyFill="1" applyBorder="1" applyAlignment="1" applyProtection="1">
      <alignment horizontal="center" vertical="center"/>
      <protection hidden="1"/>
    </xf>
    <xf numFmtId="49" fontId="8" fillId="4" borderId="47" xfId="0" applyNumberFormat="1" applyFont="1" applyFill="1" applyBorder="1" applyAlignment="1" applyProtection="1">
      <alignment horizontal="center" vertical="center"/>
      <protection hidden="1"/>
    </xf>
    <xf numFmtId="49" fontId="8" fillId="4" borderId="0" xfId="0" applyNumberFormat="1" applyFont="1" applyFill="1" applyAlignment="1" applyProtection="1">
      <alignment horizontal="center" vertical="center"/>
      <protection hidden="1"/>
    </xf>
    <xf numFmtId="49" fontId="8" fillId="4" borderId="55" xfId="0" applyNumberFormat="1" applyFont="1" applyFill="1" applyBorder="1" applyAlignment="1" applyProtection="1">
      <alignment horizontal="center" vertical="center"/>
      <protection hidden="1"/>
    </xf>
    <xf numFmtId="0" fontId="15" fillId="11" borderId="1" xfId="0" applyFont="1" applyFill="1" applyBorder="1" applyAlignment="1" applyProtection="1">
      <alignment horizontal="center" vertical="center"/>
      <protection locked="0" hidden="1"/>
    </xf>
  </cellXfs>
  <cellStyles count="14">
    <cellStyle name="Hiperlink" xfId="8" builtinId="8"/>
    <cellStyle name="Moeda" xfId="5" builtinId="4"/>
    <cellStyle name="Moeda 2" xfId="1"/>
    <cellStyle name="Moeda 3" xfId="7"/>
    <cellStyle name="Moeda 3 2" xfId="11"/>
    <cellStyle name="Moeda 4" xfId="9"/>
    <cellStyle name="Normal" xfId="0" builtinId="0"/>
    <cellStyle name="Normal 2" xfId="2"/>
    <cellStyle name="Normal 3" xfId="3"/>
    <cellStyle name="Normal 4" xfId="12"/>
    <cellStyle name="Normal 5" xfId="13"/>
    <cellStyle name="Vírgula 2" xfId="4"/>
    <cellStyle name="Vírgula 2 2" xfId="6"/>
    <cellStyle name="Vírgula 2 2 2" xfId="10"/>
  </cellStyles>
  <dxfs count="28">
    <dxf>
      <font>
        <color rgb="FFFF0000"/>
      </font>
    </dxf>
    <dxf>
      <font>
        <b/>
        <i val="0"/>
        <color rgb="FFFF0000"/>
      </font>
    </dxf>
    <dxf>
      <font>
        <b/>
        <i val="0"/>
        <color rgb="FF00B050"/>
      </font>
    </dxf>
    <dxf>
      <font>
        <color rgb="FFFF0000"/>
      </font>
    </dxf>
    <dxf>
      <font>
        <b/>
        <i val="0"/>
        <color rgb="FFFF0000"/>
      </font>
    </dxf>
    <dxf>
      <font>
        <b/>
        <i val="0"/>
        <color rgb="FF00B050"/>
      </font>
    </dxf>
    <dxf>
      <font>
        <color rgb="FFFF0000"/>
      </font>
    </dxf>
    <dxf>
      <font>
        <b/>
        <i val="0"/>
        <color rgb="FFFF0000"/>
      </font>
    </dxf>
    <dxf>
      <font>
        <b/>
        <i val="0"/>
        <color rgb="FF00B050"/>
      </font>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numFmt numFmtId="0" formatCode="General"/>
      <border diagonalUp="0" diagonalDown="0" outline="0">
        <left/>
        <right style="thin">
          <color indexed="64"/>
        </right>
        <top style="thin">
          <color indexed="64"/>
        </top>
        <bottom style="thin">
          <color indexed="64"/>
        </bottom>
      </border>
      <protection locked="0" hidden="1"/>
    </dxf>
    <dxf>
      <font>
        <b/>
        <strike val="0"/>
        <outline val="0"/>
        <shadow val="0"/>
        <u val="none"/>
        <vertAlign val="baseline"/>
        <sz val="12"/>
        <color theme="1"/>
      </font>
      <numFmt numFmtId="0" formatCode="General"/>
      <alignment horizontal="center" vertical="bottom" textRotation="0" wrapText="0" indent="0" justifyLastLine="0" shrinkToFit="0" readingOrder="0"/>
      <border diagonalUp="0" diagonalDown="0" outline="0">
        <left/>
        <right style="thin">
          <color indexed="64"/>
        </right>
        <top style="thin">
          <color indexed="64"/>
        </top>
        <bottom style="thin">
          <color indexed="64"/>
        </bottom>
      </border>
      <protection locked="0" hidden="1"/>
    </dxf>
    <dxf>
      <font>
        <b/>
      </font>
      <numFmt numFmtId="0" formatCode="General"/>
      <alignment horizontal="center" vertical="center" textRotation="0" wrapText="0" indent="0" justifyLastLine="0" shrinkToFit="0" readingOrder="0"/>
      <border diagonalUp="0" diagonalDown="0" outline="0">
        <left/>
        <right/>
        <top style="thin">
          <color indexed="64"/>
        </top>
        <bottom style="thin">
          <color indexed="64"/>
        </bottom>
      </border>
      <protection locked="0" hidden="1"/>
    </dxf>
    <dxf>
      <font>
        <b/>
        <strike val="0"/>
        <outline val="0"/>
        <shadow val="0"/>
        <u val="none"/>
        <vertAlign val="baseline"/>
        <sz val="12"/>
        <color theme="1"/>
      </font>
      <numFmt numFmtId="0" formatCode="General"/>
      <alignment horizontal="left"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1"/>
    </dxf>
    <dxf>
      <font>
        <b/>
        <i val="0"/>
        <strike val="0"/>
        <condense val="0"/>
        <extend val="0"/>
        <outline val="0"/>
        <shadow val="0"/>
        <u val="none"/>
        <vertAlign val="baseline"/>
        <sz val="12"/>
        <color theme="3" tint="-0.499984740745262"/>
        <name val="Arial"/>
        <scheme val="none"/>
      </font>
      <numFmt numFmtId="167" formatCode="00,000,000,0\-00"/>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1"/>
    </dxf>
    <dxf>
      <numFmt numFmtId="0" formatCode="General"/>
      <border diagonalUp="0" diagonalDown="0">
        <left/>
        <right style="thin">
          <color indexed="64"/>
        </right>
        <top style="thin">
          <color indexed="64"/>
        </top>
        <bottom style="thin">
          <color indexed="64"/>
        </bottom>
        <vertical/>
        <horizontal/>
      </border>
      <protection locked="1" hidden="1"/>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ill>
        <patternFill patternType="solid">
          <fgColor rgb="FFDBE5F1"/>
          <bgColor rgb="FFDBE5F1"/>
        </patternFill>
      </fill>
    </dxf>
    <dxf>
      <fill>
        <patternFill patternType="solid">
          <fgColor rgb="FFF2DBDB"/>
          <bgColor rgb="FFF2DBDB"/>
        </patternFill>
      </fill>
    </dxf>
    <dxf>
      <fill>
        <patternFill patternType="none"/>
      </fill>
    </dxf>
  </dxfs>
  <tableStyles count="1" defaultTableStyle="TableStyleMedium2" defaultPivotStyle="PivotStyleLight16">
    <tableStyle name="Atletas-style" pivot="0" count="3">
      <tableStyleElement type="headerRow" dxfId="27"/>
      <tableStyleElement type="firstRowStripe" dxfId="26"/>
      <tableStyleElement type="secondRowStripe" dxfId="25"/>
    </tableStyle>
  </tableStyles>
  <colors>
    <mruColors>
      <color rgb="FF006600"/>
      <color rgb="FF008203"/>
      <color rgb="FF4EC67F"/>
      <color rgb="FF80D6A3"/>
      <color rgb="FFAAE4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6</xdr:col>
      <xdr:colOff>247650</xdr:colOff>
      <xdr:row>5</xdr:row>
      <xdr:rowOff>28575</xdr:rowOff>
    </xdr:from>
    <xdr:to>
      <xdr:col>6</xdr:col>
      <xdr:colOff>504825</xdr:colOff>
      <xdr:row>5</xdr:row>
      <xdr:rowOff>209550</xdr:rowOff>
    </xdr:to>
    <xdr:sp macro="" textlink="">
      <xdr:nvSpPr>
        <xdr:cNvPr id="2" name="Seta dobrada para cima 1">
          <a:extLst>
            <a:ext uri="{FF2B5EF4-FFF2-40B4-BE49-F238E27FC236}">
              <a16:creationId xmlns="" xmlns:a16="http://schemas.microsoft.com/office/drawing/2014/main" id="{00000000-0008-0000-0000-000002000000}"/>
            </a:ext>
          </a:extLst>
        </xdr:cNvPr>
        <xdr:cNvSpPr/>
      </xdr:nvSpPr>
      <xdr:spPr>
        <a:xfrm>
          <a:off x="5257800" y="1371600"/>
          <a:ext cx="257175" cy="180975"/>
        </a:xfrm>
        <a:prstGeom prst="bentUp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pt-BR" sz="1100"/>
        </a:p>
      </xdr:txBody>
    </xdr:sp>
    <xdr:clientData/>
  </xdr:twoCellAnchor>
  <xdr:twoCellAnchor editAs="oneCell">
    <xdr:from>
      <xdr:col>0</xdr:col>
      <xdr:colOff>66675</xdr:colOff>
      <xdr:row>0</xdr:row>
      <xdr:rowOff>9525</xdr:rowOff>
    </xdr:from>
    <xdr:to>
      <xdr:col>1</xdr:col>
      <xdr:colOff>227912</xdr:colOff>
      <xdr:row>0</xdr:row>
      <xdr:rowOff>914400</xdr:rowOff>
    </xdr:to>
    <xdr:pic>
      <xdr:nvPicPr>
        <xdr:cNvPr id="4" name="Imagem 3">
          <a:extLst>
            <a:ext uri="{FF2B5EF4-FFF2-40B4-BE49-F238E27FC236}">
              <a16:creationId xmlns="" xmlns:a16="http://schemas.microsoft.com/office/drawing/2014/main" id="{1E6A7225-5A3D-49CC-95C5-D879B407162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6675" y="9525"/>
          <a:ext cx="1389962" cy="904875"/>
        </a:xfrm>
        <a:prstGeom prst="rect">
          <a:avLst/>
        </a:prstGeom>
      </xdr:spPr>
    </xdr:pic>
    <xdr:clientData/>
  </xdr:twoCellAnchor>
</xdr:wsDr>
</file>

<file path=xl/tables/table1.xml><?xml version="1.0" encoding="utf-8"?>
<table xmlns="http://schemas.openxmlformats.org/spreadsheetml/2006/main" id="2" name="Tabela2" displayName="Tabela2" ref="A1:M300" totalsRowShown="0" headerRowBorderDxfId="24" tableBorderDxfId="23" totalsRowBorderDxfId="22">
  <autoFilter ref="A1:M300"/>
  <tableColumns count="13">
    <tableColumn id="1" name="Seq" dataDxfId="21"/>
    <tableColumn id="2" name="CPF" dataDxfId="20"/>
    <tableColumn id="3" name="NOME COMPLETO" dataDxfId="19"/>
    <tableColumn id="4" name="NASCIMENTO" dataDxfId="18"/>
    <tableColumn id="5" name="GENERO" dataDxfId="17"/>
    <tableColumn id="6" name="CLUBE" dataDxfId="16"/>
    <tableColumn id="7" name="CONTATO" dataDxfId="15"/>
    <tableColumn id="8" name="Endereço" dataDxfId="14"/>
    <tableColumn id="9" name="CIDADE" dataDxfId="13"/>
    <tableColumn id="10" name="ESTADO" dataDxfId="12"/>
    <tableColumn id="11" name="EMAIL" dataDxfId="11"/>
    <tableColumn id="12" name="Coluna1" dataDxfId="10"/>
    <tableColumn id="13" name="Coluna2" dataDxfId="9"/>
  </tableColumns>
  <tableStyleInfo name="TableStyleMedium3"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1"/>
  <dimension ref="A1:V48"/>
  <sheetViews>
    <sheetView tabSelected="1" zoomScale="90" zoomScaleNormal="90" workbookViewId="0">
      <selection activeCell="G66" sqref="G66"/>
    </sheetView>
  </sheetViews>
  <sheetFormatPr defaultColWidth="8.88671875" defaultRowHeight="15" customHeight="1" x14ac:dyDescent="0.2"/>
  <cols>
    <col min="1" max="1" width="14.33203125" style="100" customWidth="1"/>
    <col min="2" max="2" width="14.109375" style="105" customWidth="1"/>
    <col min="3" max="3" width="9" style="100" customWidth="1"/>
    <col min="4" max="4" width="6.33203125" style="100" customWidth="1"/>
    <col min="5" max="5" width="12.77734375" style="100" customWidth="1"/>
    <col min="6" max="7" width="8.88671875" style="100"/>
    <col min="8" max="9" width="9.21875" style="100" bestFit="1" customWidth="1"/>
    <col min="10" max="12" width="8.88671875" style="100"/>
    <col min="13" max="13" width="11.33203125" style="100" bestFit="1" customWidth="1"/>
    <col min="14" max="16384" width="8.88671875" style="100"/>
  </cols>
  <sheetData>
    <row r="1" spans="1:22" s="4" customFormat="1" ht="74.25" customHeight="1" thickBot="1" x14ac:dyDescent="0.25">
      <c r="A1" s="110"/>
      <c r="B1" s="212" t="s">
        <v>97</v>
      </c>
      <c r="C1" s="212"/>
      <c r="D1" s="212"/>
      <c r="E1" s="212"/>
      <c r="F1" s="212"/>
      <c r="G1" s="212"/>
      <c r="H1" s="212"/>
      <c r="I1" s="212"/>
      <c r="J1" s="212"/>
      <c r="K1" s="212"/>
      <c r="L1" s="212"/>
      <c r="M1" s="213"/>
      <c r="N1" s="82"/>
      <c r="O1" s="83"/>
      <c r="P1" s="83"/>
      <c r="Q1" s="83"/>
      <c r="R1" s="83"/>
      <c r="S1" s="84"/>
      <c r="T1" s="84"/>
      <c r="U1" s="84"/>
      <c r="V1" s="85"/>
    </row>
    <row r="2" spans="1:22" s="4" customFormat="1" ht="20.100000000000001" customHeight="1" thickBot="1" x14ac:dyDescent="0.25">
      <c r="A2" s="202" t="s">
        <v>30</v>
      </c>
      <c r="B2" s="204" t="s">
        <v>89</v>
      </c>
      <c r="C2" s="205"/>
      <c r="D2" s="205"/>
      <c r="E2" s="69" t="s">
        <v>33</v>
      </c>
      <c r="F2" s="210"/>
      <c r="G2" s="211"/>
      <c r="H2" s="197" t="s">
        <v>35</v>
      </c>
      <c r="I2" s="198"/>
      <c r="J2" s="70" t="s">
        <v>39</v>
      </c>
      <c r="K2" s="71"/>
      <c r="L2" s="54"/>
      <c r="M2" s="88"/>
      <c r="N2" s="2"/>
      <c r="O2" s="3"/>
      <c r="P2" s="3"/>
      <c r="Q2" s="3"/>
      <c r="R2" s="1"/>
      <c r="S2" s="1"/>
      <c r="T2" s="1"/>
      <c r="U2" s="3"/>
      <c r="V2" s="86"/>
    </row>
    <row r="3" spans="1:22" s="4" customFormat="1" ht="20.100000000000001" customHeight="1" thickBot="1" x14ac:dyDescent="0.25">
      <c r="A3" s="203"/>
      <c r="B3" s="206" t="s">
        <v>90</v>
      </c>
      <c r="C3" s="207"/>
      <c r="D3" s="207"/>
      <c r="E3" s="72" t="s">
        <v>34</v>
      </c>
      <c r="F3" s="210"/>
      <c r="G3" s="211"/>
      <c r="H3" s="199"/>
      <c r="I3" s="200"/>
      <c r="J3" s="73" t="s">
        <v>40</v>
      </c>
      <c r="K3" s="74"/>
      <c r="L3" s="55"/>
      <c r="M3" s="89"/>
      <c r="N3" s="2"/>
      <c r="O3" s="3"/>
      <c r="P3" s="3"/>
      <c r="Q3" s="3"/>
      <c r="R3" s="1"/>
      <c r="S3" s="1"/>
      <c r="T3" s="1"/>
      <c r="U3" s="3"/>
      <c r="V3" s="86"/>
    </row>
    <row r="4" spans="1:22" s="4" customFormat="1" ht="20.100000000000001" customHeight="1" thickBot="1" x14ac:dyDescent="0.25">
      <c r="A4" s="75">
        <f ca="1">SUM(Inscrições!A2:A301)</f>
        <v>0</v>
      </c>
      <c r="B4" s="208" t="s">
        <v>91</v>
      </c>
      <c r="C4" s="209"/>
      <c r="D4" s="209"/>
      <c r="E4" s="90" t="s">
        <v>37</v>
      </c>
      <c r="F4" s="210"/>
      <c r="G4" s="211"/>
      <c r="H4" s="201" t="s">
        <v>38</v>
      </c>
      <c r="I4" s="201"/>
      <c r="J4" s="201"/>
      <c r="K4" s="76"/>
      <c r="L4" s="91"/>
      <c r="M4" s="92"/>
      <c r="N4" s="2"/>
      <c r="O4" s="3"/>
      <c r="P4" s="3"/>
      <c r="Q4" s="3"/>
      <c r="R4" s="1"/>
      <c r="S4" s="1"/>
      <c r="T4" s="1"/>
      <c r="U4" s="3"/>
      <c r="V4" s="86"/>
    </row>
    <row r="5" spans="1:22" s="4" customFormat="1" ht="20.100000000000001" customHeight="1" thickBot="1" x14ac:dyDescent="0.25">
      <c r="A5" s="77"/>
      <c r="B5" s="93"/>
      <c r="C5" s="93"/>
      <c r="D5" s="93"/>
      <c r="E5" s="78"/>
      <c r="F5" s="98"/>
      <c r="G5" s="98"/>
      <c r="H5" s="79"/>
      <c r="I5" s="79"/>
      <c r="J5" s="79"/>
      <c r="K5" s="99"/>
      <c r="L5" s="80"/>
      <c r="M5" s="81"/>
      <c r="N5" s="2"/>
      <c r="O5" s="3"/>
      <c r="P5" s="3"/>
      <c r="Q5" s="3"/>
      <c r="R5" s="1"/>
      <c r="S5" s="1"/>
      <c r="T5" s="1"/>
      <c r="U5" s="3"/>
    </row>
    <row r="6" spans="1:22" s="4" customFormat="1" ht="21.75" customHeight="1" x14ac:dyDescent="0.2">
      <c r="A6" s="94" t="s">
        <v>44</v>
      </c>
      <c r="B6" s="227" t="s">
        <v>45</v>
      </c>
      <c r="C6" s="227"/>
      <c r="D6" s="227"/>
      <c r="E6" s="227"/>
      <c r="F6" s="227"/>
      <c r="G6" s="95"/>
      <c r="H6" s="230" t="s">
        <v>51</v>
      </c>
      <c r="I6" s="231"/>
      <c r="J6" s="231"/>
      <c r="K6" s="231"/>
      <c r="L6" s="231"/>
      <c r="M6" s="232"/>
      <c r="N6" s="2"/>
      <c r="O6" s="3"/>
      <c r="P6" s="3"/>
      <c r="Q6" s="3"/>
      <c r="R6" s="1"/>
      <c r="S6" s="1"/>
      <c r="T6" s="1"/>
      <c r="U6" s="3"/>
    </row>
    <row r="7" spans="1:22" s="4" customFormat="1" ht="21.75" customHeight="1" x14ac:dyDescent="0.2">
      <c r="A7" s="96" t="s">
        <v>46</v>
      </c>
      <c r="B7" s="228" t="s">
        <v>47</v>
      </c>
      <c r="C7" s="228"/>
      <c r="D7" s="228"/>
      <c r="E7" s="228"/>
      <c r="F7" s="228"/>
      <c r="G7" s="114" t="s">
        <v>48</v>
      </c>
      <c r="H7" s="233"/>
      <c r="I7" s="234"/>
      <c r="J7" s="234"/>
      <c r="K7" s="234"/>
      <c r="L7" s="234"/>
      <c r="M7" s="235"/>
      <c r="N7" s="2"/>
      <c r="O7" s="3"/>
      <c r="P7" s="3"/>
      <c r="Q7" s="3"/>
      <c r="R7" s="1"/>
      <c r="S7" s="1"/>
      <c r="T7" s="1"/>
      <c r="U7" s="3"/>
    </row>
    <row r="8" spans="1:22" s="4" customFormat="1" ht="33" customHeight="1" thickBot="1" x14ac:dyDescent="0.25">
      <c r="A8" s="97" t="s">
        <v>49</v>
      </c>
      <c r="B8" s="229" t="s">
        <v>50</v>
      </c>
      <c r="C8" s="229"/>
      <c r="D8" s="229"/>
      <c r="E8" s="229"/>
      <c r="F8" s="229"/>
      <c r="G8" s="115" t="s">
        <v>48</v>
      </c>
      <c r="H8" s="236"/>
      <c r="I8" s="237"/>
      <c r="J8" s="237"/>
      <c r="K8" s="237"/>
      <c r="L8" s="237"/>
      <c r="M8" s="238"/>
      <c r="N8" s="2"/>
      <c r="O8" s="3"/>
      <c r="P8" s="3"/>
      <c r="Q8" s="3"/>
      <c r="R8" s="1"/>
      <c r="S8" s="1"/>
      <c r="T8" s="1"/>
      <c r="U8" s="3"/>
    </row>
    <row r="9" spans="1:22" s="4" customFormat="1" ht="12.75" customHeight="1" x14ac:dyDescent="0.2">
      <c r="A9" s="77"/>
      <c r="B9" s="93"/>
      <c r="C9" s="93"/>
      <c r="D9" s="93"/>
      <c r="E9" s="78"/>
      <c r="F9" s="98"/>
      <c r="G9" s="98"/>
      <c r="H9" s="79"/>
      <c r="I9" s="79"/>
      <c r="J9" s="79"/>
      <c r="K9" s="99"/>
      <c r="L9" s="80"/>
      <c r="M9" s="81"/>
      <c r="N9" s="2"/>
      <c r="O9" s="3"/>
      <c r="P9" s="3"/>
      <c r="Q9" s="3"/>
      <c r="R9" s="1"/>
      <c r="S9" s="1"/>
      <c r="T9" s="1"/>
      <c r="U9" s="3"/>
    </row>
    <row r="10" spans="1:22" s="4" customFormat="1" ht="20.100000000000001" hidden="1" customHeight="1" thickBot="1" x14ac:dyDescent="0.25">
      <c r="A10" s="77"/>
      <c r="B10" s="226" t="s">
        <v>43</v>
      </c>
      <c r="C10" s="226"/>
      <c r="D10" s="226"/>
      <c r="E10" s="226"/>
      <c r="F10" s="226"/>
      <c r="G10" s="226"/>
      <c r="H10" s="226"/>
      <c r="I10" s="226"/>
      <c r="J10" s="226"/>
      <c r="K10" s="226"/>
      <c r="L10" s="80"/>
      <c r="M10" s="81"/>
      <c r="N10" s="2"/>
      <c r="O10" s="3"/>
      <c r="P10" s="3"/>
      <c r="Q10" s="3"/>
      <c r="R10" s="1"/>
      <c r="S10" s="1"/>
      <c r="T10" s="1"/>
      <c r="U10" s="3"/>
    </row>
    <row r="11" spans="1:22" ht="15" hidden="1" customHeight="1" x14ac:dyDescent="0.2">
      <c r="B11" s="214" t="s">
        <v>4</v>
      </c>
      <c r="C11" s="214"/>
      <c r="D11" s="214"/>
      <c r="E11" s="101"/>
      <c r="G11" s="215" t="s">
        <v>23</v>
      </c>
      <c r="H11" s="216"/>
      <c r="I11" s="216"/>
      <c r="J11" s="217" t="s">
        <v>24</v>
      </c>
      <c r="K11" s="218"/>
    </row>
    <row r="12" spans="1:22" s="101" customFormat="1" ht="15" hidden="1" customHeight="1" x14ac:dyDescent="0.2">
      <c r="B12" s="102" t="s">
        <v>8</v>
      </c>
      <c r="C12" s="102" t="s">
        <v>9</v>
      </c>
      <c r="D12" s="102"/>
      <c r="G12" s="103" t="s">
        <v>32</v>
      </c>
      <c r="H12" s="103" t="s">
        <v>25</v>
      </c>
      <c r="I12" s="104" t="s">
        <v>41</v>
      </c>
      <c r="J12" s="219"/>
      <c r="K12" s="220"/>
      <c r="M12" s="105"/>
    </row>
    <row r="13" spans="1:22" ht="15" hidden="1" customHeight="1" x14ac:dyDescent="0.2">
      <c r="B13" s="106"/>
      <c r="C13" s="107"/>
      <c r="D13" s="107" t="s">
        <v>5</v>
      </c>
      <c r="E13" s="101"/>
      <c r="G13" s="223" t="s">
        <v>26</v>
      </c>
      <c r="H13" s="224">
        <v>50</v>
      </c>
      <c r="I13" s="225">
        <v>35</v>
      </c>
      <c r="J13" s="219"/>
      <c r="K13" s="220"/>
      <c r="M13" s="105"/>
      <c r="N13" s="101"/>
      <c r="O13" s="101"/>
    </row>
    <row r="14" spans="1:22" ht="15" hidden="1" customHeight="1" x14ac:dyDescent="0.2">
      <c r="B14" s="106" t="s">
        <v>52</v>
      </c>
      <c r="C14" s="107">
        <v>10</v>
      </c>
      <c r="D14" s="107" t="s">
        <v>5</v>
      </c>
      <c r="E14" s="101"/>
      <c r="G14" s="223"/>
      <c r="H14" s="224"/>
      <c r="I14" s="225"/>
      <c r="J14" s="219"/>
      <c r="K14" s="220"/>
      <c r="M14" s="105"/>
      <c r="N14" s="101"/>
      <c r="O14" s="101"/>
    </row>
    <row r="15" spans="1:22" ht="15" hidden="1" customHeight="1" x14ac:dyDescent="0.2">
      <c r="B15" s="106" t="s">
        <v>53</v>
      </c>
      <c r="C15" s="107">
        <v>12</v>
      </c>
      <c r="D15" s="107" t="s">
        <v>5</v>
      </c>
      <c r="E15" s="101"/>
      <c r="G15" s="223" t="s">
        <v>27</v>
      </c>
      <c r="H15" s="224">
        <v>30</v>
      </c>
      <c r="I15" s="225">
        <v>30</v>
      </c>
      <c r="J15" s="219"/>
      <c r="K15" s="220"/>
      <c r="M15" s="105"/>
      <c r="N15" s="101"/>
      <c r="O15" s="101"/>
    </row>
    <row r="16" spans="1:22" ht="15" hidden="1" customHeight="1" x14ac:dyDescent="0.2">
      <c r="B16" s="106" t="s">
        <v>54</v>
      </c>
      <c r="C16" s="107">
        <v>14</v>
      </c>
      <c r="D16" s="107" t="s">
        <v>5</v>
      </c>
      <c r="E16" s="101"/>
      <c r="G16" s="223"/>
      <c r="H16" s="224"/>
      <c r="I16" s="225"/>
      <c r="J16" s="221"/>
      <c r="K16" s="222"/>
      <c r="M16" s="105"/>
      <c r="N16" s="101"/>
      <c r="O16" s="101"/>
    </row>
    <row r="17" spans="2:15" ht="15" hidden="1" customHeight="1" x14ac:dyDescent="0.2">
      <c r="B17" s="106" t="s">
        <v>55</v>
      </c>
      <c r="C17" s="107">
        <v>16</v>
      </c>
      <c r="D17" s="107" t="s">
        <v>5</v>
      </c>
      <c r="E17" s="101"/>
      <c r="G17" s="108" t="s">
        <v>28</v>
      </c>
      <c r="H17" s="109">
        <v>15</v>
      </c>
      <c r="I17" s="109">
        <v>15</v>
      </c>
      <c r="J17"/>
      <c r="K17"/>
      <c r="M17" s="105"/>
      <c r="N17" s="101"/>
      <c r="O17" s="101"/>
    </row>
    <row r="18" spans="2:15" ht="15" hidden="1" customHeight="1" x14ac:dyDescent="0.2">
      <c r="B18" s="106" t="s">
        <v>56</v>
      </c>
      <c r="C18" s="107">
        <v>18</v>
      </c>
      <c r="D18" s="107" t="s">
        <v>5</v>
      </c>
      <c r="E18" s="101"/>
      <c r="M18" s="105"/>
      <c r="N18" s="101"/>
      <c r="O18" s="101"/>
    </row>
    <row r="19" spans="2:15" ht="15" hidden="1" customHeight="1" x14ac:dyDescent="0.2">
      <c r="B19" s="106" t="s">
        <v>57</v>
      </c>
      <c r="C19" s="107">
        <v>0</v>
      </c>
      <c r="D19" s="107" t="s">
        <v>6</v>
      </c>
      <c r="E19" s="101"/>
      <c r="G19" s="105"/>
      <c r="M19" s="105"/>
      <c r="N19" s="101"/>
      <c r="O19" s="101"/>
    </row>
    <row r="20" spans="2:15" ht="15" hidden="1" customHeight="1" x14ac:dyDescent="0.2">
      <c r="B20" s="106" t="s">
        <v>7</v>
      </c>
      <c r="C20" s="107">
        <v>35</v>
      </c>
      <c r="D20" s="107" t="s">
        <v>6</v>
      </c>
      <c r="E20" s="101"/>
      <c r="G20" s="105"/>
      <c r="M20" s="105"/>
      <c r="N20" s="101"/>
      <c r="O20" s="101"/>
    </row>
    <row r="21" spans="2:15" ht="15" hidden="1" customHeight="1" x14ac:dyDescent="0.2">
      <c r="B21" s="106" t="s">
        <v>58</v>
      </c>
      <c r="C21" s="107">
        <v>10</v>
      </c>
      <c r="D21" s="107" t="s">
        <v>5</v>
      </c>
      <c r="E21" s="101"/>
      <c r="G21" s="105"/>
      <c r="M21" s="105"/>
      <c r="N21" s="101"/>
      <c r="O21" s="101"/>
    </row>
    <row r="22" spans="2:15" ht="15" hidden="1" customHeight="1" x14ac:dyDescent="0.2">
      <c r="B22" s="106" t="s">
        <v>59</v>
      </c>
      <c r="C22" s="107">
        <v>12</v>
      </c>
      <c r="D22" s="107" t="s">
        <v>5</v>
      </c>
      <c r="E22" s="101"/>
      <c r="G22" s="105"/>
      <c r="M22" s="105"/>
      <c r="N22" s="101"/>
      <c r="O22" s="101"/>
    </row>
    <row r="23" spans="2:15" ht="15" hidden="1" customHeight="1" x14ac:dyDescent="0.2">
      <c r="B23" s="106" t="s">
        <v>60</v>
      </c>
      <c r="C23" s="107">
        <v>14</v>
      </c>
      <c r="D23" s="107" t="s">
        <v>5</v>
      </c>
      <c r="E23" s="101"/>
      <c r="G23" s="105"/>
      <c r="M23" s="105"/>
      <c r="N23" s="101"/>
      <c r="O23" s="101"/>
    </row>
    <row r="24" spans="2:15" ht="15" hidden="1" customHeight="1" x14ac:dyDescent="0.2">
      <c r="B24" s="106" t="s">
        <v>61</v>
      </c>
      <c r="C24" s="107">
        <v>16</v>
      </c>
      <c r="D24" s="107" t="s">
        <v>5</v>
      </c>
      <c r="E24" s="101"/>
      <c r="G24" s="105"/>
      <c r="M24" s="105"/>
      <c r="N24" s="101"/>
      <c r="O24" s="101"/>
    </row>
    <row r="25" spans="2:15" ht="15" hidden="1" customHeight="1" x14ac:dyDescent="0.2">
      <c r="B25" s="106" t="s">
        <v>62</v>
      </c>
      <c r="C25" s="107">
        <v>18</v>
      </c>
      <c r="D25" s="107" t="s">
        <v>5</v>
      </c>
      <c r="E25" s="101"/>
      <c r="G25" s="105"/>
      <c r="M25" s="105"/>
      <c r="N25" s="101"/>
      <c r="O25" s="101"/>
    </row>
    <row r="26" spans="2:15" ht="15" hidden="1" customHeight="1" x14ac:dyDescent="0.2">
      <c r="B26" s="106" t="s">
        <v>63</v>
      </c>
      <c r="C26" s="107">
        <v>0</v>
      </c>
      <c r="D26" s="107" t="s">
        <v>6</v>
      </c>
      <c r="E26" s="101"/>
      <c r="G26" s="105"/>
      <c r="M26" s="105"/>
      <c r="N26" s="101"/>
      <c r="O26" s="101"/>
    </row>
    <row r="27" spans="2:15" ht="15" hidden="1" customHeight="1" x14ac:dyDescent="0.2">
      <c r="B27" s="106" t="s">
        <v>92</v>
      </c>
      <c r="C27" s="107">
        <v>35</v>
      </c>
      <c r="D27" s="107" t="s">
        <v>6</v>
      </c>
      <c r="E27" s="101"/>
      <c r="G27" s="105"/>
      <c r="M27" s="105"/>
      <c r="N27" s="101"/>
      <c r="O27" s="101"/>
    </row>
    <row r="28" spans="2:15" ht="16.5" hidden="1" customHeight="1" x14ac:dyDescent="0.2">
      <c r="B28" s="106" t="s">
        <v>64</v>
      </c>
      <c r="C28" s="107">
        <v>10</v>
      </c>
      <c r="D28" s="107" t="s">
        <v>5</v>
      </c>
      <c r="E28" s="101"/>
      <c r="G28" s="105"/>
    </row>
    <row r="29" spans="2:15" ht="15.75" hidden="1" customHeight="1" x14ac:dyDescent="0.2">
      <c r="B29" s="106" t="s">
        <v>65</v>
      </c>
      <c r="C29" s="107">
        <v>12</v>
      </c>
      <c r="D29" s="107" t="s">
        <v>5</v>
      </c>
      <c r="E29" s="101"/>
      <c r="G29" s="105"/>
    </row>
    <row r="30" spans="2:15" ht="15.75" hidden="1" customHeight="1" x14ac:dyDescent="0.2">
      <c r="B30" s="106" t="s">
        <v>66</v>
      </c>
      <c r="C30" s="107">
        <v>14</v>
      </c>
      <c r="D30" s="107" t="s">
        <v>5</v>
      </c>
      <c r="E30" s="101"/>
      <c r="G30" s="105"/>
    </row>
    <row r="31" spans="2:15" ht="14.25" hidden="1" customHeight="1" x14ac:dyDescent="0.2">
      <c r="B31" s="106" t="s">
        <v>67</v>
      </c>
      <c r="C31" s="107">
        <v>16</v>
      </c>
      <c r="D31" s="107" t="s">
        <v>5</v>
      </c>
      <c r="E31" s="101"/>
      <c r="G31" s="105"/>
    </row>
    <row r="32" spans="2:15" ht="15" hidden="1" customHeight="1" x14ac:dyDescent="0.2">
      <c r="B32" s="106" t="s">
        <v>68</v>
      </c>
      <c r="C32" s="107">
        <v>18</v>
      </c>
      <c r="D32" s="107" t="s">
        <v>5</v>
      </c>
      <c r="E32" s="101"/>
      <c r="G32" s="105"/>
    </row>
    <row r="33" spans="2:7" ht="15" hidden="1" customHeight="1" x14ac:dyDescent="0.2">
      <c r="B33" s="106" t="s">
        <v>69</v>
      </c>
      <c r="C33" s="107">
        <v>0</v>
      </c>
      <c r="D33" s="107" t="s">
        <v>6</v>
      </c>
      <c r="E33" s="101"/>
      <c r="G33" s="105"/>
    </row>
    <row r="34" spans="2:7" ht="17.25" hidden="1" customHeight="1" x14ac:dyDescent="0.2">
      <c r="B34" s="106" t="s">
        <v>93</v>
      </c>
      <c r="C34" s="107">
        <v>35</v>
      </c>
      <c r="D34" s="107" t="s">
        <v>6</v>
      </c>
      <c r="E34" s="101"/>
    </row>
    <row r="35" spans="2:7" ht="16.5" hidden="1" customHeight="1" x14ac:dyDescent="0.2">
      <c r="B35" s="106" t="s">
        <v>70</v>
      </c>
      <c r="C35" s="107">
        <v>10</v>
      </c>
      <c r="D35" s="107" t="s">
        <v>5</v>
      </c>
      <c r="E35" s="101"/>
    </row>
    <row r="36" spans="2:7" ht="15.75" hidden="1" customHeight="1" x14ac:dyDescent="0.2">
      <c r="B36" s="106" t="s">
        <v>71</v>
      </c>
      <c r="C36" s="107">
        <v>12</v>
      </c>
      <c r="D36" s="107" t="s">
        <v>5</v>
      </c>
      <c r="E36" s="101"/>
    </row>
    <row r="37" spans="2:7" ht="15" hidden="1" customHeight="1" x14ac:dyDescent="0.2">
      <c r="B37" s="106" t="s">
        <v>72</v>
      </c>
      <c r="C37" s="107">
        <v>14</v>
      </c>
      <c r="D37" s="107" t="s">
        <v>5</v>
      </c>
      <c r="E37" s="101"/>
    </row>
    <row r="38" spans="2:7" ht="15" hidden="1" customHeight="1" x14ac:dyDescent="0.2">
      <c r="B38" s="106" t="s">
        <v>73</v>
      </c>
      <c r="C38" s="107">
        <v>16</v>
      </c>
      <c r="D38" s="107" t="s">
        <v>5</v>
      </c>
      <c r="E38" s="101"/>
    </row>
    <row r="39" spans="2:7" ht="15" hidden="1" customHeight="1" x14ac:dyDescent="0.2">
      <c r="B39" s="106" t="s">
        <v>74</v>
      </c>
      <c r="C39" s="107">
        <v>18</v>
      </c>
      <c r="D39" s="107" t="s">
        <v>5</v>
      </c>
      <c r="E39" s="101"/>
    </row>
    <row r="40" spans="2:7" ht="15" hidden="1" customHeight="1" x14ac:dyDescent="0.2">
      <c r="B40" s="106" t="s">
        <v>75</v>
      </c>
      <c r="C40" s="107">
        <v>0</v>
      </c>
      <c r="D40" s="107" t="s">
        <v>6</v>
      </c>
      <c r="E40" s="101"/>
    </row>
    <row r="41" spans="2:7" ht="15" hidden="1" customHeight="1" x14ac:dyDescent="0.2">
      <c r="B41" s="106" t="s">
        <v>94</v>
      </c>
      <c r="C41" s="107">
        <v>35</v>
      </c>
      <c r="D41" s="107" t="s">
        <v>6</v>
      </c>
      <c r="E41" s="101"/>
    </row>
    <row r="42" spans="2:7" ht="15" hidden="1" customHeight="1" x14ac:dyDescent="0.2">
      <c r="B42" s="106" t="s">
        <v>76</v>
      </c>
      <c r="C42" s="107">
        <v>10</v>
      </c>
      <c r="D42" s="107" t="s">
        <v>5</v>
      </c>
      <c r="E42" s="101"/>
    </row>
    <row r="43" spans="2:7" ht="15" hidden="1" customHeight="1" x14ac:dyDescent="0.2">
      <c r="B43" s="106" t="s">
        <v>77</v>
      </c>
      <c r="C43" s="107">
        <v>12</v>
      </c>
      <c r="D43" s="107" t="s">
        <v>5</v>
      </c>
      <c r="E43" s="101"/>
    </row>
    <row r="44" spans="2:7" ht="15" hidden="1" customHeight="1" x14ac:dyDescent="0.2">
      <c r="B44" s="106" t="s">
        <v>78</v>
      </c>
      <c r="C44" s="107">
        <v>14</v>
      </c>
      <c r="D44" s="107" t="s">
        <v>5</v>
      </c>
      <c r="E44" s="101"/>
    </row>
    <row r="45" spans="2:7" ht="13.5" hidden="1" customHeight="1" x14ac:dyDescent="0.2">
      <c r="B45" s="106" t="s">
        <v>79</v>
      </c>
      <c r="C45" s="107">
        <v>16</v>
      </c>
      <c r="D45" s="107" t="s">
        <v>5</v>
      </c>
      <c r="E45" s="101"/>
    </row>
    <row r="46" spans="2:7" ht="14.25" hidden="1" customHeight="1" x14ac:dyDescent="0.2">
      <c r="B46" s="106" t="s">
        <v>80</v>
      </c>
      <c r="C46" s="107">
        <v>18</v>
      </c>
      <c r="D46" s="107" t="s">
        <v>5</v>
      </c>
    </row>
    <row r="47" spans="2:7" ht="14.25" hidden="1" customHeight="1" x14ac:dyDescent="0.2">
      <c r="B47" s="106" t="s">
        <v>81</v>
      </c>
      <c r="C47" s="107">
        <v>0</v>
      </c>
      <c r="D47" s="107" t="s">
        <v>6</v>
      </c>
    </row>
    <row r="48" spans="2:7" ht="14.25" hidden="1" customHeight="1" x14ac:dyDescent="0.2">
      <c r="B48" s="106" t="s">
        <v>95</v>
      </c>
      <c r="C48" s="107">
        <v>35</v>
      </c>
      <c r="D48" s="107" t="s">
        <v>6</v>
      </c>
    </row>
  </sheetData>
  <sheetProtection algorithmName="SHA-512" hashValue="B5RqSsV0ETDx/mvvCNsf+3kEkd2TLlrri+QtA3qzaOtb3Jvy80/9+Ir8VNzC5Jw9unEmFUsw5NMnpzgr27A56w==" saltValue="4QcPtsLwh1SbX1IBRZFlug==" spinCount="100000" sheet="1" objects="1" scenarios="1"/>
  <mergeCells count="24">
    <mergeCell ref="B1:M1"/>
    <mergeCell ref="B11:D11"/>
    <mergeCell ref="G11:I11"/>
    <mergeCell ref="J11:K16"/>
    <mergeCell ref="G13:G14"/>
    <mergeCell ref="H13:H14"/>
    <mergeCell ref="I13:I14"/>
    <mergeCell ref="G15:G16"/>
    <mergeCell ref="H15:H16"/>
    <mergeCell ref="I15:I16"/>
    <mergeCell ref="F4:G4"/>
    <mergeCell ref="B10:K10"/>
    <mergeCell ref="B6:F6"/>
    <mergeCell ref="B7:F7"/>
    <mergeCell ref="B8:F8"/>
    <mergeCell ref="H6:M8"/>
    <mergeCell ref="H2:I3"/>
    <mergeCell ref="H4:J4"/>
    <mergeCell ref="A2:A3"/>
    <mergeCell ref="B2:D2"/>
    <mergeCell ref="B3:D3"/>
    <mergeCell ref="B4:D4"/>
    <mergeCell ref="F2:G2"/>
    <mergeCell ref="F3:G3"/>
  </mergeCells>
  <hyperlinks>
    <hyperlink ref="G7" location="Atletas!A1" display="Acessar&gt;"/>
    <hyperlink ref="G8" location="Inscrições!A1" display="Acessar&gt;"/>
  </hyperlinks>
  <pageMargins left="0.25" right="0.25" top="0.75" bottom="0.75" header="0.3" footer="0.3"/>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3"/>
  <dimension ref="A1:M300"/>
  <sheetViews>
    <sheetView zoomScaleNormal="100" workbookViewId="0">
      <selection activeCell="E2" sqref="E2"/>
    </sheetView>
  </sheetViews>
  <sheetFormatPr defaultColWidth="8.88671875" defaultRowHeight="15.75" x14ac:dyDescent="0.25"/>
  <cols>
    <col min="1" max="1" width="6.109375" style="26" bestFit="1" customWidth="1"/>
    <col min="2" max="2" width="17.21875" style="157" bestFit="1" customWidth="1"/>
    <col min="3" max="3" width="45.109375" style="187" bestFit="1" customWidth="1"/>
    <col min="4" max="4" width="15.6640625" style="183" customWidth="1"/>
    <col min="5" max="5" width="11.77734375" style="179" customWidth="1"/>
    <col min="6" max="6" width="19" style="26" customWidth="1"/>
    <col min="7" max="7" width="16.21875" style="26" customWidth="1"/>
    <col min="8" max="8" width="48.5546875" style="26" bestFit="1" customWidth="1"/>
    <col min="9" max="9" width="22.44140625" style="26" bestFit="1" customWidth="1"/>
    <col min="10" max="10" width="10.77734375" style="26" customWidth="1"/>
    <col min="11" max="11" width="24" style="26" customWidth="1"/>
    <col min="12" max="12" width="30.77734375" style="26" bestFit="1" customWidth="1"/>
    <col min="13" max="13" width="9.88671875" style="26" bestFit="1" customWidth="1"/>
    <col min="14" max="16384" width="8.88671875" style="26"/>
  </cols>
  <sheetData>
    <row r="1" spans="1:13" x14ac:dyDescent="0.25">
      <c r="A1" s="63" t="s">
        <v>36</v>
      </c>
      <c r="B1" s="154" t="s">
        <v>15</v>
      </c>
      <c r="C1" s="64" t="s">
        <v>1</v>
      </c>
      <c r="D1" s="159" t="s">
        <v>0</v>
      </c>
      <c r="E1" s="65" t="s">
        <v>16</v>
      </c>
      <c r="F1" s="66" t="s">
        <v>17</v>
      </c>
      <c r="G1" s="111" t="s">
        <v>83</v>
      </c>
      <c r="H1" s="111" t="s">
        <v>82</v>
      </c>
      <c r="I1" s="111" t="s">
        <v>84</v>
      </c>
      <c r="J1" s="111" t="s">
        <v>85</v>
      </c>
      <c r="K1" s="111" t="s">
        <v>86</v>
      </c>
      <c r="L1" s="146" t="s">
        <v>87</v>
      </c>
      <c r="M1" s="146" t="s">
        <v>88</v>
      </c>
    </row>
    <row r="2" spans="1:13" x14ac:dyDescent="0.25">
      <c r="A2" s="62">
        <v>1</v>
      </c>
      <c r="B2" s="158"/>
      <c r="C2" s="189"/>
      <c r="D2" s="180"/>
      <c r="E2" s="188"/>
      <c r="F2" s="174"/>
      <c r="G2" s="151"/>
      <c r="H2" s="151"/>
      <c r="I2" s="151"/>
      <c r="J2" s="151"/>
      <c r="K2" s="152"/>
      <c r="L2" s="149"/>
      <c r="M2" s="149"/>
    </row>
    <row r="3" spans="1:13" x14ac:dyDescent="0.25">
      <c r="A3" s="62">
        <v>2</v>
      </c>
      <c r="B3" s="158"/>
      <c r="C3" s="184"/>
      <c r="D3" s="180"/>
      <c r="E3" s="175"/>
      <c r="F3" s="151"/>
      <c r="G3" s="151"/>
      <c r="H3" s="151"/>
      <c r="I3" s="151"/>
      <c r="J3" s="151"/>
      <c r="K3" s="151"/>
      <c r="L3" s="147"/>
      <c r="M3" s="147"/>
    </row>
    <row r="4" spans="1:13" x14ac:dyDescent="0.25">
      <c r="A4" s="62">
        <v>3</v>
      </c>
      <c r="B4" s="158"/>
      <c r="C4" s="184"/>
      <c r="D4" s="180"/>
      <c r="E4" s="175"/>
      <c r="F4" s="151"/>
      <c r="G4" s="151"/>
      <c r="H4" s="151"/>
      <c r="I4" s="151"/>
      <c r="J4" s="151"/>
      <c r="K4" s="151"/>
      <c r="L4" s="147"/>
      <c r="M4" s="147"/>
    </row>
    <row r="5" spans="1:13" x14ac:dyDescent="0.25">
      <c r="A5" s="62">
        <v>4</v>
      </c>
      <c r="B5" s="158"/>
      <c r="C5" s="184"/>
      <c r="D5" s="180"/>
      <c r="E5" s="175"/>
      <c r="F5" s="151"/>
      <c r="G5" s="151"/>
      <c r="H5" s="151"/>
      <c r="I5" s="151"/>
      <c r="J5" s="151"/>
      <c r="K5" s="151"/>
      <c r="L5" s="147"/>
      <c r="M5" s="147"/>
    </row>
    <row r="6" spans="1:13" x14ac:dyDescent="0.25">
      <c r="A6" s="62">
        <v>5</v>
      </c>
      <c r="B6" s="158"/>
      <c r="C6" s="184"/>
      <c r="D6" s="181"/>
      <c r="E6" s="175"/>
      <c r="F6" s="151"/>
      <c r="G6" s="151"/>
      <c r="H6" s="151"/>
      <c r="I6" s="151"/>
      <c r="J6" s="151"/>
      <c r="K6" s="151"/>
      <c r="L6" s="147"/>
      <c r="M6" s="147"/>
    </row>
    <row r="7" spans="1:13" x14ac:dyDescent="0.25">
      <c r="A7" s="62">
        <v>6</v>
      </c>
      <c r="B7" s="158"/>
      <c r="C7" s="184"/>
      <c r="D7" s="181"/>
      <c r="E7" s="175"/>
      <c r="F7" s="151"/>
      <c r="G7" s="151"/>
      <c r="H7" s="151"/>
      <c r="I7" s="151"/>
      <c r="J7" s="151"/>
      <c r="K7" s="151"/>
      <c r="L7" s="147"/>
      <c r="M7" s="147"/>
    </row>
    <row r="8" spans="1:13" x14ac:dyDescent="0.25">
      <c r="A8" s="62">
        <v>7</v>
      </c>
      <c r="B8" s="158"/>
      <c r="C8" s="184"/>
      <c r="D8" s="181"/>
      <c r="E8" s="175"/>
      <c r="F8" s="151"/>
      <c r="G8" s="151"/>
      <c r="H8" s="151"/>
      <c r="I8" s="151"/>
      <c r="J8" s="151"/>
      <c r="K8" s="151"/>
      <c r="L8" s="147"/>
      <c r="M8" s="147"/>
    </row>
    <row r="9" spans="1:13" x14ac:dyDescent="0.25">
      <c r="A9" s="62">
        <v>8</v>
      </c>
      <c r="B9" s="158"/>
      <c r="C9" s="184"/>
      <c r="D9" s="181"/>
      <c r="E9" s="175"/>
      <c r="F9" s="151"/>
      <c r="G9" s="151"/>
      <c r="H9" s="151"/>
      <c r="I9" s="151"/>
      <c r="J9" s="151"/>
      <c r="K9" s="151"/>
      <c r="L9" s="147"/>
      <c r="M9" s="147"/>
    </row>
    <row r="10" spans="1:13" x14ac:dyDescent="0.25">
      <c r="A10" s="62">
        <v>9</v>
      </c>
      <c r="B10" s="158"/>
      <c r="C10" s="184"/>
      <c r="D10" s="181"/>
      <c r="E10" s="175"/>
      <c r="F10" s="151"/>
      <c r="G10" s="151"/>
      <c r="H10" s="151"/>
      <c r="I10" s="151"/>
      <c r="J10" s="151"/>
      <c r="K10" s="151"/>
      <c r="L10" s="147"/>
      <c r="M10" s="147"/>
    </row>
    <row r="11" spans="1:13" x14ac:dyDescent="0.25">
      <c r="A11" s="62">
        <v>10</v>
      </c>
      <c r="B11" s="158"/>
      <c r="C11" s="184"/>
      <c r="D11" s="181"/>
      <c r="E11" s="175"/>
      <c r="F11" s="151"/>
      <c r="G11" s="151"/>
      <c r="H11" s="151"/>
      <c r="I11" s="151"/>
      <c r="J11" s="151"/>
      <c r="K11" s="151"/>
      <c r="L11" s="147"/>
      <c r="M11" s="147"/>
    </row>
    <row r="12" spans="1:13" x14ac:dyDescent="0.25">
      <c r="A12" s="62">
        <v>11</v>
      </c>
      <c r="B12" s="158"/>
      <c r="C12" s="184"/>
      <c r="D12" s="181"/>
      <c r="E12" s="175"/>
      <c r="F12" s="151"/>
      <c r="G12" s="151"/>
      <c r="H12" s="151"/>
      <c r="I12" s="151"/>
      <c r="J12" s="151"/>
      <c r="K12" s="151"/>
      <c r="L12" s="147"/>
      <c r="M12" s="147"/>
    </row>
    <row r="13" spans="1:13" x14ac:dyDescent="0.25">
      <c r="A13" s="62">
        <v>12</v>
      </c>
      <c r="B13" s="158"/>
      <c r="C13" s="184"/>
      <c r="D13" s="181"/>
      <c r="E13" s="175"/>
      <c r="F13" s="151"/>
      <c r="G13" s="151"/>
      <c r="H13" s="151"/>
      <c r="I13" s="151"/>
      <c r="J13" s="151"/>
      <c r="K13" s="151"/>
      <c r="L13" s="147"/>
      <c r="M13" s="147"/>
    </row>
    <row r="14" spans="1:13" x14ac:dyDescent="0.25">
      <c r="A14" s="62">
        <v>13</v>
      </c>
      <c r="B14" s="158"/>
      <c r="C14" s="184"/>
      <c r="D14" s="181"/>
      <c r="E14" s="175"/>
      <c r="F14" s="151"/>
      <c r="G14" s="151"/>
      <c r="H14" s="151"/>
      <c r="I14" s="151"/>
      <c r="J14" s="151"/>
      <c r="K14" s="151"/>
      <c r="L14" s="147"/>
      <c r="M14" s="147"/>
    </row>
    <row r="15" spans="1:13" x14ac:dyDescent="0.25">
      <c r="A15" s="62">
        <v>14</v>
      </c>
      <c r="B15" s="158"/>
      <c r="C15" s="184"/>
      <c r="D15" s="181"/>
      <c r="E15" s="175"/>
      <c r="F15" s="151"/>
      <c r="G15" s="151"/>
      <c r="H15" s="151"/>
      <c r="I15" s="151"/>
      <c r="J15" s="151"/>
      <c r="K15" s="151"/>
      <c r="L15" s="147"/>
      <c r="M15" s="147"/>
    </row>
    <row r="16" spans="1:13" x14ac:dyDescent="0.25">
      <c r="A16" s="62">
        <v>15</v>
      </c>
      <c r="B16" s="158"/>
      <c r="C16" s="184"/>
      <c r="D16" s="181"/>
      <c r="E16" s="175"/>
      <c r="F16" s="151"/>
      <c r="G16" s="151"/>
      <c r="H16" s="151"/>
      <c r="I16" s="151"/>
      <c r="J16" s="151"/>
      <c r="K16" s="151"/>
      <c r="L16" s="147"/>
      <c r="M16" s="147"/>
    </row>
    <row r="17" spans="1:13" x14ac:dyDescent="0.25">
      <c r="A17" s="62">
        <v>16</v>
      </c>
      <c r="B17" s="158"/>
      <c r="C17" s="184"/>
      <c r="D17" s="181"/>
      <c r="E17" s="175"/>
      <c r="F17" s="151"/>
      <c r="G17" s="151"/>
      <c r="H17" s="151"/>
      <c r="I17" s="151"/>
      <c r="J17" s="151"/>
      <c r="K17" s="151"/>
      <c r="L17" s="147"/>
      <c r="M17" s="147"/>
    </row>
    <row r="18" spans="1:13" x14ac:dyDescent="0.25">
      <c r="A18" s="62">
        <v>17</v>
      </c>
      <c r="B18" s="158"/>
      <c r="C18" s="184"/>
      <c r="D18" s="181"/>
      <c r="E18" s="175"/>
      <c r="F18" s="151"/>
      <c r="G18" s="151"/>
      <c r="H18" s="151"/>
      <c r="I18" s="151"/>
      <c r="J18" s="151"/>
      <c r="K18" s="151"/>
      <c r="L18" s="147"/>
      <c r="M18" s="147"/>
    </row>
    <row r="19" spans="1:13" x14ac:dyDescent="0.25">
      <c r="A19" s="62">
        <v>18</v>
      </c>
      <c r="B19" s="158"/>
      <c r="C19" s="184"/>
      <c r="D19" s="181"/>
      <c r="E19" s="175"/>
      <c r="F19" s="151"/>
      <c r="G19" s="151"/>
      <c r="H19" s="151"/>
      <c r="I19" s="151"/>
      <c r="J19" s="151"/>
      <c r="K19" s="151"/>
      <c r="L19" s="147"/>
      <c r="M19" s="147"/>
    </row>
    <row r="20" spans="1:13" x14ac:dyDescent="0.25">
      <c r="A20" s="62">
        <v>19</v>
      </c>
      <c r="B20" s="158"/>
      <c r="C20" s="184"/>
      <c r="D20" s="181"/>
      <c r="E20" s="175"/>
      <c r="F20" s="151"/>
      <c r="G20" s="151"/>
      <c r="H20" s="151"/>
      <c r="I20" s="151"/>
      <c r="J20" s="151"/>
      <c r="K20" s="151"/>
      <c r="L20" s="147"/>
      <c r="M20" s="147"/>
    </row>
    <row r="21" spans="1:13" x14ac:dyDescent="0.25">
      <c r="A21" s="62">
        <v>20</v>
      </c>
      <c r="B21" s="158"/>
      <c r="C21" s="184"/>
      <c r="D21" s="181"/>
      <c r="E21" s="175"/>
      <c r="F21" s="151"/>
      <c r="G21" s="151"/>
      <c r="H21" s="151"/>
      <c r="I21" s="151"/>
      <c r="J21" s="151"/>
      <c r="K21" s="151"/>
      <c r="L21" s="147"/>
      <c r="M21" s="147"/>
    </row>
    <row r="22" spans="1:13" x14ac:dyDescent="0.25">
      <c r="A22" s="62">
        <v>21</v>
      </c>
      <c r="B22" s="158"/>
      <c r="C22" s="184"/>
      <c r="D22" s="181"/>
      <c r="E22" s="175"/>
      <c r="F22" s="151"/>
      <c r="G22" s="151"/>
      <c r="H22" s="151"/>
      <c r="I22" s="151"/>
      <c r="J22" s="151"/>
      <c r="K22" s="151"/>
      <c r="L22" s="147"/>
      <c r="M22" s="147"/>
    </row>
    <row r="23" spans="1:13" x14ac:dyDescent="0.25">
      <c r="A23" s="62">
        <v>22</v>
      </c>
      <c r="B23" s="158"/>
      <c r="C23" s="184"/>
      <c r="D23" s="181"/>
      <c r="E23" s="175"/>
      <c r="F23" s="151"/>
      <c r="G23" s="151"/>
      <c r="H23" s="151"/>
      <c r="I23" s="151"/>
      <c r="J23" s="151"/>
      <c r="K23" s="151"/>
      <c r="L23" s="147"/>
      <c r="M23" s="147"/>
    </row>
    <row r="24" spans="1:13" x14ac:dyDescent="0.25">
      <c r="A24" s="62">
        <v>23</v>
      </c>
      <c r="B24" s="158"/>
      <c r="C24" s="184"/>
      <c r="D24" s="181"/>
      <c r="E24" s="175"/>
      <c r="F24" s="151"/>
      <c r="G24" s="151"/>
      <c r="H24" s="151"/>
      <c r="I24" s="151"/>
      <c r="J24" s="151"/>
      <c r="K24" s="151"/>
      <c r="L24" s="147"/>
      <c r="M24" s="147"/>
    </row>
    <row r="25" spans="1:13" x14ac:dyDescent="0.25">
      <c r="A25" s="62">
        <v>24</v>
      </c>
      <c r="B25" s="158"/>
      <c r="C25" s="184"/>
      <c r="D25" s="181"/>
      <c r="E25" s="175"/>
      <c r="F25" s="151"/>
      <c r="G25" s="151"/>
      <c r="H25" s="151"/>
      <c r="I25" s="151"/>
      <c r="J25" s="151"/>
      <c r="K25" s="151"/>
      <c r="L25" s="147"/>
      <c r="M25" s="147"/>
    </row>
    <row r="26" spans="1:13" x14ac:dyDescent="0.25">
      <c r="A26" s="62">
        <v>25</v>
      </c>
      <c r="B26" s="158"/>
      <c r="C26" s="184"/>
      <c r="D26" s="181"/>
      <c r="E26" s="175"/>
      <c r="F26" s="151"/>
      <c r="G26" s="151"/>
      <c r="H26" s="151"/>
      <c r="I26" s="151"/>
      <c r="J26" s="151"/>
      <c r="K26" s="151"/>
      <c r="L26" s="147"/>
      <c r="M26" s="147"/>
    </row>
    <row r="27" spans="1:13" x14ac:dyDescent="0.25">
      <c r="A27" s="62">
        <v>26</v>
      </c>
      <c r="B27" s="158"/>
      <c r="C27" s="184"/>
      <c r="D27" s="181"/>
      <c r="E27" s="175"/>
      <c r="F27" s="151"/>
      <c r="G27" s="151"/>
      <c r="H27" s="151"/>
      <c r="I27" s="151"/>
      <c r="J27" s="151"/>
      <c r="K27" s="151"/>
      <c r="L27" s="147"/>
      <c r="M27" s="147"/>
    </row>
    <row r="28" spans="1:13" x14ac:dyDescent="0.25">
      <c r="A28" s="62">
        <v>27</v>
      </c>
      <c r="B28" s="158"/>
      <c r="C28" s="184"/>
      <c r="D28" s="181"/>
      <c r="E28" s="175"/>
      <c r="F28" s="151"/>
      <c r="G28" s="151"/>
      <c r="H28" s="151"/>
      <c r="I28" s="151"/>
      <c r="J28" s="151"/>
      <c r="K28" s="153"/>
      <c r="L28" s="147"/>
      <c r="M28" s="147"/>
    </row>
    <row r="29" spans="1:13" x14ac:dyDescent="0.25">
      <c r="A29" s="62">
        <v>28</v>
      </c>
      <c r="B29" s="158"/>
      <c r="C29" s="145"/>
      <c r="D29" s="181"/>
      <c r="E29" s="170"/>
      <c r="F29" s="151"/>
      <c r="G29" s="112"/>
      <c r="H29" s="112"/>
      <c r="I29" s="112"/>
      <c r="J29" s="112"/>
      <c r="K29" s="112"/>
      <c r="L29" s="148"/>
      <c r="M29" s="148"/>
    </row>
    <row r="30" spans="1:13" x14ac:dyDescent="0.25">
      <c r="A30" s="62">
        <v>29</v>
      </c>
      <c r="B30" s="158"/>
      <c r="C30" s="161"/>
      <c r="D30" s="181"/>
      <c r="E30" s="170"/>
      <c r="F30" s="151"/>
      <c r="G30" s="112"/>
      <c r="H30" s="112"/>
      <c r="I30" s="112"/>
      <c r="J30" s="112"/>
      <c r="K30" s="112"/>
      <c r="L30" s="148"/>
      <c r="M30" s="148"/>
    </row>
    <row r="31" spans="1:13" x14ac:dyDescent="0.25">
      <c r="A31" s="62">
        <v>30</v>
      </c>
      <c r="B31" s="158"/>
      <c r="C31" s="161"/>
      <c r="D31" s="181"/>
      <c r="E31" s="170"/>
      <c r="F31" s="151"/>
      <c r="G31" s="112"/>
      <c r="H31" s="112"/>
      <c r="I31" s="112"/>
      <c r="J31" s="112"/>
      <c r="K31" s="112"/>
      <c r="L31" s="148"/>
      <c r="M31" s="148"/>
    </row>
    <row r="32" spans="1:13" x14ac:dyDescent="0.25">
      <c r="A32" s="62">
        <v>31</v>
      </c>
      <c r="B32" s="158"/>
      <c r="C32" s="161"/>
      <c r="D32" s="181"/>
      <c r="E32" s="170"/>
      <c r="F32" s="151"/>
      <c r="G32" s="112"/>
      <c r="H32" s="112"/>
      <c r="I32" s="112"/>
      <c r="J32" s="112"/>
      <c r="K32" s="112"/>
      <c r="L32" s="148"/>
      <c r="M32" s="148"/>
    </row>
    <row r="33" spans="1:13" x14ac:dyDescent="0.25">
      <c r="A33" s="62">
        <v>32</v>
      </c>
      <c r="B33" s="158"/>
      <c r="C33" s="161"/>
      <c r="D33" s="181"/>
      <c r="E33" s="170"/>
      <c r="F33" s="151"/>
      <c r="G33" s="112"/>
      <c r="H33" s="112"/>
      <c r="I33" s="112"/>
      <c r="J33" s="112"/>
      <c r="K33" s="112"/>
      <c r="L33" s="148"/>
      <c r="M33" s="148"/>
    </row>
    <row r="34" spans="1:13" x14ac:dyDescent="0.25">
      <c r="A34" s="62">
        <v>33</v>
      </c>
      <c r="B34" s="158"/>
      <c r="C34" s="161"/>
      <c r="D34" s="181"/>
      <c r="E34" s="170"/>
      <c r="F34" s="151"/>
      <c r="G34" s="112"/>
      <c r="H34" s="112"/>
      <c r="I34" s="112"/>
      <c r="J34" s="112"/>
      <c r="K34" s="112"/>
      <c r="L34" s="148"/>
      <c r="M34" s="148"/>
    </row>
    <row r="35" spans="1:13" x14ac:dyDescent="0.25">
      <c r="A35" s="62">
        <v>34</v>
      </c>
      <c r="B35" s="158"/>
      <c r="C35" s="161"/>
      <c r="D35" s="181"/>
      <c r="E35" s="170"/>
      <c r="F35" s="151"/>
      <c r="G35" s="112"/>
      <c r="H35" s="112"/>
      <c r="I35" s="112"/>
      <c r="J35" s="112"/>
      <c r="K35" s="112"/>
      <c r="L35" s="148"/>
      <c r="M35" s="148"/>
    </row>
    <row r="36" spans="1:13" x14ac:dyDescent="0.25">
      <c r="A36" s="62">
        <v>35</v>
      </c>
      <c r="B36" s="158"/>
      <c r="C36" s="161"/>
      <c r="D36" s="181"/>
      <c r="E36" s="170"/>
      <c r="F36" s="151"/>
      <c r="G36" s="112"/>
      <c r="H36" s="112"/>
      <c r="I36" s="112"/>
      <c r="J36" s="112"/>
      <c r="K36" s="112"/>
      <c r="L36" s="148"/>
      <c r="M36" s="148"/>
    </row>
    <row r="37" spans="1:13" x14ac:dyDescent="0.25">
      <c r="A37" s="62">
        <v>36</v>
      </c>
      <c r="B37" s="158"/>
      <c r="C37" s="161"/>
      <c r="D37" s="181"/>
      <c r="E37" s="170"/>
      <c r="F37" s="151"/>
      <c r="G37" s="112"/>
      <c r="H37" s="112"/>
      <c r="I37" s="112"/>
      <c r="J37" s="112"/>
      <c r="K37" s="112"/>
      <c r="L37" s="148"/>
      <c r="M37" s="148"/>
    </row>
    <row r="38" spans="1:13" x14ac:dyDescent="0.25">
      <c r="A38" s="62">
        <v>37</v>
      </c>
      <c r="B38" s="158"/>
      <c r="C38" s="162"/>
      <c r="D38" s="181"/>
      <c r="E38" s="170"/>
      <c r="F38" s="151"/>
      <c r="G38" s="112"/>
      <c r="H38" s="112"/>
      <c r="I38" s="112"/>
      <c r="J38" s="112"/>
      <c r="K38" s="112"/>
      <c r="L38" s="148"/>
      <c r="M38" s="148"/>
    </row>
    <row r="39" spans="1:13" x14ac:dyDescent="0.25">
      <c r="A39" s="62">
        <v>38</v>
      </c>
      <c r="B39" s="158"/>
      <c r="C39" s="162"/>
      <c r="D39" s="181"/>
      <c r="E39" s="170"/>
      <c r="F39" s="151"/>
      <c r="G39" s="112"/>
      <c r="H39" s="112"/>
      <c r="I39" s="112"/>
      <c r="J39" s="112"/>
      <c r="K39" s="112"/>
      <c r="L39" s="148"/>
      <c r="M39" s="148"/>
    </row>
    <row r="40" spans="1:13" x14ac:dyDescent="0.25">
      <c r="A40" s="62">
        <v>39</v>
      </c>
      <c r="B40" s="158"/>
      <c r="C40" s="163"/>
      <c r="D40" s="181"/>
      <c r="E40" s="170"/>
      <c r="F40" s="151"/>
      <c r="G40" s="112"/>
      <c r="H40" s="112"/>
      <c r="I40" s="112"/>
      <c r="J40" s="112"/>
      <c r="K40" s="112"/>
      <c r="L40" s="148"/>
      <c r="M40" s="148"/>
    </row>
    <row r="41" spans="1:13" x14ac:dyDescent="0.25">
      <c r="A41" s="62">
        <v>40</v>
      </c>
      <c r="B41" s="158"/>
      <c r="C41" s="145"/>
      <c r="D41" s="181"/>
      <c r="E41" s="170"/>
      <c r="F41" s="151"/>
      <c r="G41" s="112"/>
      <c r="H41" s="112"/>
      <c r="I41" s="112"/>
      <c r="J41" s="112"/>
      <c r="K41" s="112"/>
      <c r="L41" s="148"/>
      <c r="M41" s="148"/>
    </row>
    <row r="42" spans="1:13" x14ac:dyDescent="0.25">
      <c r="A42" s="62">
        <v>41</v>
      </c>
      <c r="B42" s="158"/>
      <c r="C42" s="145"/>
      <c r="D42" s="180"/>
      <c r="E42" s="170"/>
      <c r="F42" s="151"/>
      <c r="G42" s="112"/>
      <c r="H42" s="112"/>
      <c r="I42" s="112"/>
      <c r="J42" s="112"/>
      <c r="K42" s="112"/>
      <c r="L42" s="148"/>
      <c r="M42" s="148"/>
    </row>
    <row r="43" spans="1:13" x14ac:dyDescent="0.25">
      <c r="A43" s="62">
        <v>42</v>
      </c>
      <c r="B43" s="158"/>
      <c r="C43" s="145"/>
      <c r="D43" s="181"/>
      <c r="E43" s="170"/>
      <c r="F43" s="151"/>
      <c r="G43" s="112"/>
      <c r="H43" s="112"/>
      <c r="I43" s="112"/>
      <c r="J43" s="112"/>
      <c r="K43" s="112"/>
      <c r="L43" s="148"/>
      <c r="M43" s="148"/>
    </row>
    <row r="44" spans="1:13" x14ac:dyDescent="0.25">
      <c r="A44" s="62">
        <v>43</v>
      </c>
      <c r="B44" s="158"/>
      <c r="C44" s="145"/>
      <c r="D44" s="181"/>
      <c r="E44" s="170"/>
      <c r="F44" s="151"/>
      <c r="G44" s="112"/>
      <c r="H44" s="112"/>
      <c r="I44" s="112"/>
      <c r="J44" s="112"/>
      <c r="K44" s="112"/>
      <c r="L44" s="148"/>
      <c r="M44" s="148"/>
    </row>
    <row r="45" spans="1:13" x14ac:dyDescent="0.25">
      <c r="A45" s="62">
        <v>44</v>
      </c>
      <c r="B45" s="158"/>
      <c r="C45" s="164"/>
      <c r="D45" s="181"/>
      <c r="E45" s="170"/>
      <c r="F45" s="151"/>
      <c r="G45" s="112"/>
      <c r="H45" s="112"/>
      <c r="I45" s="112"/>
      <c r="J45" s="112"/>
      <c r="K45" s="112"/>
      <c r="L45" s="148"/>
      <c r="M45" s="148"/>
    </row>
    <row r="46" spans="1:13" x14ac:dyDescent="0.25">
      <c r="A46" s="62">
        <v>45</v>
      </c>
      <c r="B46" s="158"/>
      <c r="C46" s="164"/>
      <c r="D46" s="181"/>
      <c r="E46" s="171"/>
      <c r="F46" s="151"/>
      <c r="G46" s="112"/>
      <c r="H46" s="112"/>
      <c r="I46" s="112"/>
      <c r="J46" s="112"/>
      <c r="K46" s="112"/>
      <c r="L46" s="148"/>
      <c r="M46" s="148"/>
    </row>
    <row r="47" spans="1:13" x14ac:dyDescent="0.25">
      <c r="A47" s="62">
        <v>46</v>
      </c>
      <c r="B47" s="158"/>
      <c r="C47" s="164"/>
      <c r="D47" s="181"/>
      <c r="E47" s="171"/>
      <c r="F47" s="151"/>
      <c r="G47" s="112"/>
      <c r="H47" s="112"/>
      <c r="I47" s="112"/>
      <c r="J47" s="112"/>
      <c r="K47" s="112"/>
      <c r="L47" s="148"/>
      <c r="M47" s="148"/>
    </row>
    <row r="48" spans="1:13" x14ac:dyDescent="0.25">
      <c r="A48" s="62">
        <v>47</v>
      </c>
      <c r="B48" s="158"/>
      <c r="C48" s="165"/>
      <c r="D48" s="181"/>
      <c r="E48" s="170"/>
      <c r="F48" s="151"/>
      <c r="G48" s="112"/>
      <c r="H48" s="112"/>
      <c r="I48" s="112"/>
      <c r="J48" s="112"/>
      <c r="K48" s="112"/>
      <c r="L48" s="148"/>
      <c r="M48" s="148"/>
    </row>
    <row r="49" spans="1:13" x14ac:dyDescent="0.25">
      <c r="A49" s="62">
        <v>48</v>
      </c>
      <c r="B49" s="158"/>
      <c r="C49" s="161"/>
      <c r="D49" s="181"/>
      <c r="E49" s="170"/>
      <c r="F49" s="151"/>
      <c r="G49" s="112"/>
      <c r="H49" s="112"/>
      <c r="I49" s="112"/>
      <c r="J49" s="112"/>
      <c r="K49" s="112"/>
      <c r="L49" s="148"/>
      <c r="M49" s="148"/>
    </row>
    <row r="50" spans="1:13" x14ac:dyDescent="0.25">
      <c r="A50" s="62">
        <v>49</v>
      </c>
      <c r="B50" s="158"/>
      <c r="C50" s="161"/>
      <c r="D50" s="181"/>
      <c r="E50" s="170"/>
      <c r="F50" s="151"/>
      <c r="G50" s="112"/>
      <c r="H50" s="112"/>
      <c r="I50" s="112"/>
      <c r="J50" s="112"/>
      <c r="K50" s="112"/>
      <c r="L50" s="148"/>
      <c r="M50" s="148"/>
    </row>
    <row r="51" spans="1:13" x14ac:dyDescent="0.25">
      <c r="A51" s="62">
        <v>50</v>
      </c>
      <c r="B51" s="158"/>
      <c r="C51" s="166"/>
      <c r="D51" s="181"/>
      <c r="E51" s="170"/>
      <c r="F51" s="151"/>
      <c r="G51" s="112"/>
      <c r="H51" s="112"/>
      <c r="I51" s="112"/>
      <c r="J51" s="112"/>
      <c r="K51" s="112"/>
      <c r="L51" s="148"/>
      <c r="M51" s="148"/>
    </row>
    <row r="52" spans="1:13" x14ac:dyDescent="0.25">
      <c r="A52" s="62">
        <v>51</v>
      </c>
      <c r="B52" s="158"/>
      <c r="C52" s="167"/>
      <c r="D52" s="181"/>
      <c r="E52" s="170"/>
      <c r="F52" s="151"/>
      <c r="G52" s="112"/>
      <c r="H52" s="112"/>
      <c r="I52" s="112"/>
      <c r="J52" s="112"/>
      <c r="K52" s="112"/>
      <c r="L52" s="148"/>
      <c r="M52" s="148"/>
    </row>
    <row r="53" spans="1:13" x14ac:dyDescent="0.25">
      <c r="A53" s="62">
        <v>52</v>
      </c>
      <c r="B53" s="158"/>
      <c r="C53" s="161"/>
      <c r="D53" s="181"/>
      <c r="E53" s="170"/>
      <c r="F53" s="151"/>
      <c r="G53" s="112"/>
      <c r="H53" s="112"/>
      <c r="I53" s="112"/>
      <c r="J53" s="112"/>
      <c r="K53" s="112"/>
      <c r="L53" s="148"/>
      <c r="M53" s="148"/>
    </row>
    <row r="54" spans="1:13" x14ac:dyDescent="0.25">
      <c r="A54" s="62">
        <v>53</v>
      </c>
      <c r="B54" s="158"/>
      <c r="C54" s="161"/>
      <c r="D54" s="181"/>
      <c r="E54" s="170"/>
      <c r="F54" s="151"/>
      <c r="G54" s="112"/>
      <c r="H54" s="112"/>
      <c r="I54" s="112"/>
      <c r="J54" s="112"/>
      <c r="K54" s="112"/>
      <c r="L54" s="148"/>
      <c r="M54" s="148"/>
    </row>
    <row r="55" spans="1:13" x14ac:dyDescent="0.25">
      <c r="A55" s="62">
        <v>54</v>
      </c>
      <c r="B55" s="158"/>
      <c r="C55" s="168"/>
      <c r="D55" s="181"/>
      <c r="E55" s="170"/>
      <c r="F55" s="151"/>
      <c r="G55" s="112"/>
      <c r="H55" s="112"/>
      <c r="I55" s="112"/>
      <c r="J55" s="112"/>
      <c r="K55" s="112"/>
      <c r="L55" s="148"/>
      <c r="M55" s="148"/>
    </row>
    <row r="56" spans="1:13" x14ac:dyDescent="0.25">
      <c r="A56" s="62">
        <v>55</v>
      </c>
      <c r="B56" s="158"/>
      <c r="C56" s="168"/>
      <c r="D56" s="181"/>
      <c r="E56" s="170"/>
      <c r="F56" s="151"/>
      <c r="G56" s="112"/>
      <c r="H56" s="112"/>
      <c r="I56" s="112"/>
      <c r="J56" s="112"/>
      <c r="K56" s="112"/>
      <c r="L56" s="148"/>
      <c r="M56" s="148"/>
    </row>
    <row r="57" spans="1:13" x14ac:dyDescent="0.25">
      <c r="A57" s="62">
        <v>56</v>
      </c>
      <c r="B57" s="158"/>
      <c r="C57" s="161"/>
      <c r="D57" s="181"/>
      <c r="E57" s="170"/>
      <c r="F57" s="151"/>
      <c r="G57" s="112"/>
      <c r="H57" s="112"/>
      <c r="I57" s="112"/>
      <c r="J57" s="112"/>
      <c r="K57" s="112"/>
      <c r="L57" s="148"/>
      <c r="M57" s="148"/>
    </row>
    <row r="58" spans="1:13" x14ac:dyDescent="0.25">
      <c r="A58" s="62">
        <v>57</v>
      </c>
      <c r="B58" s="158"/>
      <c r="C58" s="169"/>
      <c r="D58" s="181"/>
      <c r="E58" s="170"/>
      <c r="F58" s="151"/>
      <c r="G58" s="112"/>
      <c r="H58" s="112"/>
      <c r="I58" s="112"/>
      <c r="J58" s="112"/>
      <c r="K58" s="112"/>
      <c r="L58" s="148"/>
      <c r="M58" s="148"/>
    </row>
    <row r="59" spans="1:13" x14ac:dyDescent="0.25">
      <c r="A59" s="62">
        <v>58</v>
      </c>
      <c r="B59" s="158"/>
      <c r="C59" s="168"/>
      <c r="D59" s="181"/>
      <c r="E59" s="170"/>
      <c r="F59" s="151"/>
      <c r="G59" s="112"/>
      <c r="H59" s="112"/>
      <c r="I59" s="112"/>
      <c r="J59" s="112"/>
      <c r="K59" s="112"/>
      <c r="L59" s="148"/>
      <c r="M59" s="148"/>
    </row>
    <row r="60" spans="1:13" x14ac:dyDescent="0.25">
      <c r="A60" s="62">
        <v>59</v>
      </c>
      <c r="B60" s="158"/>
      <c r="C60" s="161"/>
      <c r="D60" s="181"/>
      <c r="E60" s="172"/>
      <c r="F60" s="151"/>
      <c r="G60" s="112"/>
      <c r="H60" s="112"/>
      <c r="I60" s="112"/>
      <c r="J60" s="112"/>
      <c r="K60" s="112"/>
      <c r="L60" s="148"/>
      <c r="M60" s="148"/>
    </row>
    <row r="61" spans="1:13" x14ac:dyDescent="0.25">
      <c r="A61" s="62">
        <v>60</v>
      </c>
      <c r="B61" s="158"/>
      <c r="C61" s="161"/>
      <c r="D61" s="181"/>
      <c r="E61" s="172"/>
      <c r="F61" s="151"/>
      <c r="G61" s="112"/>
      <c r="H61" s="112"/>
      <c r="I61" s="112"/>
      <c r="J61" s="112"/>
      <c r="K61" s="112"/>
      <c r="L61" s="148"/>
      <c r="M61" s="148"/>
    </row>
    <row r="62" spans="1:13" x14ac:dyDescent="0.25">
      <c r="A62" s="62">
        <v>61</v>
      </c>
      <c r="B62" s="158"/>
      <c r="C62" s="161"/>
      <c r="D62" s="181"/>
      <c r="E62" s="172"/>
      <c r="F62" s="151"/>
      <c r="G62" s="112"/>
      <c r="H62" s="112"/>
      <c r="I62" s="112"/>
      <c r="J62" s="112"/>
      <c r="K62" s="112"/>
      <c r="L62" s="148"/>
      <c r="M62" s="148"/>
    </row>
    <row r="63" spans="1:13" x14ac:dyDescent="0.25">
      <c r="A63" s="62">
        <v>62</v>
      </c>
      <c r="B63" s="158"/>
      <c r="C63" s="161"/>
      <c r="D63" s="181"/>
      <c r="E63" s="172"/>
      <c r="F63" s="151"/>
      <c r="G63" s="112"/>
      <c r="H63" s="112"/>
      <c r="I63" s="112"/>
      <c r="J63" s="112"/>
      <c r="K63" s="112"/>
      <c r="L63" s="148"/>
      <c r="M63" s="148"/>
    </row>
    <row r="64" spans="1:13" x14ac:dyDescent="0.25">
      <c r="A64" s="62">
        <v>63</v>
      </c>
      <c r="B64" s="158"/>
      <c r="C64" s="145"/>
      <c r="D64" s="181"/>
      <c r="E64" s="173"/>
      <c r="F64" s="151"/>
      <c r="G64" s="112"/>
      <c r="H64" s="112"/>
      <c r="I64" s="112"/>
      <c r="J64" s="112"/>
      <c r="K64" s="112"/>
      <c r="L64" s="148"/>
      <c r="M64" s="148"/>
    </row>
    <row r="65" spans="1:13" x14ac:dyDescent="0.25">
      <c r="A65" s="62">
        <v>64</v>
      </c>
      <c r="B65" s="158"/>
      <c r="C65" s="145"/>
      <c r="D65" s="181"/>
      <c r="E65" s="176"/>
      <c r="F65" s="151"/>
      <c r="G65" s="112"/>
      <c r="H65" s="112"/>
      <c r="I65" s="112"/>
      <c r="J65" s="112"/>
      <c r="K65" s="112"/>
      <c r="L65" s="148"/>
      <c r="M65" s="148"/>
    </row>
    <row r="66" spans="1:13" x14ac:dyDescent="0.25">
      <c r="A66" s="62">
        <v>65</v>
      </c>
      <c r="B66" s="158"/>
      <c r="C66" s="185"/>
      <c r="D66" s="181"/>
      <c r="E66" s="177"/>
      <c r="F66" s="151"/>
      <c r="G66" s="112"/>
      <c r="H66" s="112"/>
      <c r="I66" s="112"/>
      <c r="J66" s="112"/>
      <c r="K66" s="112"/>
      <c r="L66" s="148"/>
      <c r="M66" s="148"/>
    </row>
    <row r="67" spans="1:13" x14ac:dyDescent="0.25">
      <c r="A67" s="62">
        <v>66</v>
      </c>
      <c r="B67" s="158"/>
      <c r="C67" s="185"/>
      <c r="D67" s="181"/>
      <c r="E67" s="177"/>
      <c r="F67" s="151"/>
      <c r="G67" s="112"/>
      <c r="H67" s="112"/>
      <c r="I67" s="112"/>
      <c r="J67" s="112"/>
      <c r="K67" s="112"/>
      <c r="L67" s="148"/>
      <c r="M67" s="148"/>
    </row>
    <row r="68" spans="1:13" x14ac:dyDescent="0.25">
      <c r="A68" s="62">
        <v>67</v>
      </c>
      <c r="B68" s="158"/>
      <c r="C68" s="185"/>
      <c r="D68" s="181"/>
      <c r="E68" s="177"/>
      <c r="F68" s="151"/>
      <c r="G68" s="112"/>
      <c r="H68" s="112"/>
      <c r="I68" s="112"/>
      <c r="J68" s="112"/>
      <c r="K68" s="112"/>
      <c r="L68" s="148"/>
      <c r="M68" s="148"/>
    </row>
    <row r="69" spans="1:13" x14ac:dyDescent="0.25">
      <c r="A69" s="62">
        <v>68</v>
      </c>
      <c r="B69" s="158"/>
      <c r="C69" s="185"/>
      <c r="D69" s="181"/>
      <c r="E69" s="177"/>
      <c r="F69" s="151"/>
      <c r="G69" s="112"/>
      <c r="H69" s="112"/>
      <c r="I69" s="112"/>
      <c r="J69" s="112"/>
      <c r="K69" s="112"/>
      <c r="L69" s="148"/>
      <c r="M69" s="148"/>
    </row>
    <row r="70" spans="1:13" x14ac:dyDescent="0.25">
      <c r="A70" s="62">
        <v>69</v>
      </c>
      <c r="B70" s="158"/>
      <c r="C70" s="185"/>
      <c r="D70" s="181"/>
      <c r="E70" s="177"/>
      <c r="F70" s="151"/>
      <c r="G70" s="112"/>
      <c r="H70" s="112"/>
      <c r="I70" s="112"/>
      <c r="J70" s="112"/>
      <c r="K70" s="112"/>
      <c r="L70" s="148"/>
      <c r="M70" s="148"/>
    </row>
    <row r="71" spans="1:13" x14ac:dyDescent="0.25">
      <c r="A71" s="62">
        <v>70</v>
      </c>
      <c r="B71" s="158"/>
      <c r="C71" s="185"/>
      <c r="D71" s="181"/>
      <c r="E71" s="177"/>
      <c r="F71" s="151"/>
      <c r="G71" s="112"/>
      <c r="H71" s="112"/>
      <c r="I71" s="112"/>
      <c r="J71" s="112"/>
      <c r="K71" s="112"/>
      <c r="L71" s="148"/>
      <c r="M71" s="148"/>
    </row>
    <row r="72" spans="1:13" x14ac:dyDescent="0.25">
      <c r="A72" s="62">
        <v>71</v>
      </c>
      <c r="B72" s="158"/>
      <c r="C72" s="185"/>
      <c r="D72" s="181"/>
      <c r="E72" s="177"/>
      <c r="F72" s="151"/>
      <c r="G72" s="112"/>
      <c r="H72" s="112"/>
      <c r="I72" s="112"/>
      <c r="J72" s="112"/>
      <c r="K72" s="112"/>
      <c r="L72" s="148"/>
      <c r="M72" s="148"/>
    </row>
    <row r="73" spans="1:13" x14ac:dyDescent="0.25">
      <c r="A73" s="62">
        <v>72</v>
      </c>
      <c r="B73" s="158"/>
      <c r="C73" s="185"/>
      <c r="D73" s="181"/>
      <c r="E73" s="177"/>
      <c r="F73" s="151"/>
      <c r="G73" s="112"/>
      <c r="H73" s="112"/>
      <c r="I73" s="112"/>
      <c r="J73" s="112"/>
      <c r="K73" s="112"/>
      <c r="L73" s="148"/>
      <c r="M73" s="148"/>
    </row>
    <row r="74" spans="1:13" x14ac:dyDescent="0.25">
      <c r="A74" s="62">
        <v>73</v>
      </c>
      <c r="B74" s="158"/>
      <c r="C74" s="185"/>
      <c r="D74" s="181"/>
      <c r="E74" s="177"/>
      <c r="F74" s="151"/>
      <c r="G74" s="112"/>
      <c r="H74" s="112"/>
      <c r="I74" s="112"/>
      <c r="J74" s="112"/>
      <c r="K74" s="112"/>
      <c r="L74" s="148"/>
      <c r="M74" s="148"/>
    </row>
    <row r="75" spans="1:13" x14ac:dyDescent="0.25">
      <c r="A75" s="62">
        <v>74</v>
      </c>
      <c r="B75" s="158"/>
      <c r="C75" s="185"/>
      <c r="D75" s="181"/>
      <c r="E75" s="177"/>
      <c r="F75" s="151"/>
      <c r="G75" s="112"/>
      <c r="H75" s="112"/>
      <c r="I75" s="112"/>
      <c r="J75" s="112"/>
      <c r="K75" s="112"/>
      <c r="L75" s="148"/>
      <c r="M75" s="148"/>
    </row>
    <row r="76" spans="1:13" x14ac:dyDescent="0.25">
      <c r="A76" s="62">
        <v>75</v>
      </c>
      <c r="B76" s="158"/>
      <c r="C76" s="185"/>
      <c r="D76" s="181"/>
      <c r="E76" s="177"/>
      <c r="F76" s="151"/>
      <c r="G76" s="112"/>
      <c r="H76" s="112"/>
      <c r="I76" s="112"/>
      <c r="J76" s="112"/>
      <c r="K76" s="112"/>
      <c r="L76" s="148"/>
      <c r="M76" s="148"/>
    </row>
    <row r="77" spans="1:13" x14ac:dyDescent="0.25">
      <c r="A77" s="62">
        <v>76</v>
      </c>
      <c r="B77" s="158"/>
      <c r="C77" s="185"/>
      <c r="D77" s="181"/>
      <c r="E77" s="177"/>
      <c r="F77" s="151"/>
      <c r="G77" s="112"/>
      <c r="H77" s="112"/>
      <c r="I77" s="112"/>
      <c r="J77" s="112"/>
      <c r="K77" s="112"/>
      <c r="L77" s="148"/>
      <c r="M77" s="148"/>
    </row>
    <row r="78" spans="1:13" x14ac:dyDescent="0.25">
      <c r="A78" s="62">
        <v>77</v>
      </c>
      <c r="B78" s="158"/>
      <c r="C78" s="185"/>
      <c r="D78" s="181"/>
      <c r="E78" s="177"/>
      <c r="F78" s="151"/>
      <c r="G78" s="112"/>
      <c r="H78" s="112"/>
      <c r="I78" s="112"/>
      <c r="J78" s="112"/>
      <c r="K78" s="112"/>
      <c r="L78" s="148"/>
      <c r="M78" s="148"/>
    </row>
    <row r="79" spans="1:13" x14ac:dyDescent="0.25">
      <c r="A79" s="62">
        <v>78</v>
      </c>
      <c r="B79" s="158"/>
      <c r="C79" s="185"/>
      <c r="D79" s="181"/>
      <c r="E79" s="177"/>
      <c r="F79" s="151"/>
      <c r="G79" s="112"/>
      <c r="H79" s="112"/>
      <c r="I79" s="112"/>
      <c r="J79" s="112"/>
      <c r="K79" s="112"/>
      <c r="L79" s="148"/>
      <c r="M79" s="148"/>
    </row>
    <row r="80" spans="1:13" x14ac:dyDescent="0.25">
      <c r="A80" s="62">
        <v>79</v>
      </c>
      <c r="B80" s="158"/>
      <c r="C80" s="185"/>
      <c r="D80" s="181"/>
      <c r="E80" s="177"/>
      <c r="F80" s="151"/>
      <c r="G80" s="112"/>
      <c r="H80" s="112"/>
      <c r="I80" s="112"/>
      <c r="J80" s="112"/>
      <c r="K80" s="112"/>
      <c r="L80" s="148"/>
      <c r="M80" s="148"/>
    </row>
    <row r="81" spans="1:13" x14ac:dyDescent="0.25">
      <c r="A81" s="62">
        <v>80</v>
      </c>
      <c r="B81" s="158"/>
      <c r="C81" s="185"/>
      <c r="D81" s="181"/>
      <c r="E81" s="177"/>
      <c r="F81" s="151"/>
      <c r="G81" s="112"/>
      <c r="H81" s="112"/>
      <c r="I81" s="112"/>
      <c r="J81" s="112"/>
      <c r="K81" s="112"/>
      <c r="L81" s="148"/>
      <c r="M81" s="148"/>
    </row>
    <row r="82" spans="1:13" x14ac:dyDescent="0.25">
      <c r="A82" s="62">
        <v>81</v>
      </c>
      <c r="B82" s="158"/>
      <c r="C82" s="185"/>
      <c r="D82" s="181"/>
      <c r="E82" s="177"/>
      <c r="F82" s="151"/>
      <c r="G82" s="112"/>
      <c r="H82" s="112"/>
      <c r="I82" s="112"/>
      <c r="J82" s="112"/>
      <c r="K82" s="112"/>
      <c r="L82" s="148"/>
      <c r="M82" s="148"/>
    </row>
    <row r="83" spans="1:13" x14ac:dyDescent="0.25">
      <c r="A83" s="62">
        <v>82</v>
      </c>
      <c r="B83" s="158"/>
      <c r="C83" s="185"/>
      <c r="D83" s="181"/>
      <c r="E83" s="177"/>
      <c r="F83" s="151"/>
      <c r="G83" s="112"/>
      <c r="H83" s="112"/>
      <c r="I83" s="112"/>
      <c r="J83" s="112"/>
      <c r="K83" s="112"/>
      <c r="L83" s="148"/>
      <c r="M83" s="148"/>
    </row>
    <row r="84" spans="1:13" x14ac:dyDescent="0.25">
      <c r="A84" s="62">
        <v>83</v>
      </c>
      <c r="B84" s="158"/>
      <c r="C84" s="185"/>
      <c r="D84" s="181"/>
      <c r="E84" s="177"/>
      <c r="F84" s="151"/>
      <c r="G84" s="112"/>
      <c r="H84" s="112"/>
      <c r="I84" s="112"/>
      <c r="J84" s="112"/>
      <c r="K84" s="112"/>
      <c r="L84" s="148"/>
      <c r="M84" s="148"/>
    </row>
    <row r="85" spans="1:13" x14ac:dyDescent="0.25">
      <c r="A85" s="62">
        <v>84</v>
      </c>
      <c r="B85" s="158"/>
      <c r="C85" s="185"/>
      <c r="D85" s="181"/>
      <c r="E85" s="177"/>
      <c r="F85" s="151"/>
      <c r="G85" s="112"/>
      <c r="H85" s="112"/>
      <c r="I85" s="112"/>
      <c r="J85" s="112"/>
      <c r="K85" s="112"/>
      <c r="L85" s="148"/>
      <c r="M85" s="148"/>
    </row>
    <row r="86" spans="1:13" x14ac:dyDescent="0.25">
      <c r="A86" s="62">
        <v>85</v>
      </c>
      <c r="B86" s="158"/>
      <c r="C86" s="185"/>
      <c r="D86" s="181"/>
      <c r="E86" s="177"/>
      <c r="F86" s="151"/>
      <c r="G86" s="112"/>
      <c r="H86" s="112"/>
      <c r="I86" s="112"/>
      <c r="J86" s="112"/>
      <c r="K86" s="112"/>
      <c r="L86" s="148"/>
      <c r="M86" s="148"/>
    </row>
    <row r="87" spans="1:13" x14ac:dyDescent="0.25">
      <c r="A87" s="62">
        <v>86</v>
      </c>
      <c r="B87" s="158"/>
      <c r="C87" s="185"/>
      <c r="D87" s="181"/>
      <c r="E87" s="177"/>
      <c r="F87" s="151"/>
      <c r="G87" s="112"/>
      <c r="H87" s="112"/>
      <c r="I87" s="112"/>
      <c r="J87" s="112"/>
      <c r="K87" s="112"/>
      <c r="L87" s="148"/>
      <c r="M87" s="148"/>
    </row>
    <row r="88" spans="1:13" x14ac:dyDescent="0.25">
      <c r="A88" s="62">
        <v>87</v>
      </c>
      <c r="B88" s="158"/>
      <c r="C88" s="185"/>
      <c r="D88" s="181"/>
      <c r="E88" s="177"/>
      <c r="F88" s="151"/>
      <c r="G88" s="112"/>
      <c r="H88" s="112"/>
      <c r="I88" s="112"/>
      <c r="J88" s="112"/>
      <c r="K88" s="112"/>
      <c r="L88" s="148"/>
      <c r="M88" s="148"/>
    </row>
    <row r="89" spans="1:13" x14ac:dyDescent="0.25">
      <c r="A89" s="62">
        <v>88</v>
      </c>
      <c r="B89" s="158"/>
      <c r="C89" s="185"/>
      <c r="D89" s="181"/>
      <c r="E89" s="177"/>
      <c r="F89" s="151"/>
      <c r="G89" s="112"/>
      <c r="H89" s="112"/>
      <c r="I89" s="112"/>
      <c r="J89" s="112"/>
      <c r="K89" s="112"/>
      <c r="L89" s="148"/>
      <c r="M89" s="148"/>
    </row>
    <row r="90" spans="1:13" x14ac:dyDescent="0.25">
      <c r="A90" s="62">
        <v>89</v>
      </c>
      <c r="B90" s="158"/>
      <c r="C90" s="185"/>
      <c r="D90" s="181"/>
      <c r="E90" s="177"/>
      <c r="F90" s="151"/>
      <c r="G90" s="112"/>
      <c r="H90" s="112"/>
      <c r="I90" s="112"/>
      <c r="J90" s="112"/>
      <c r="K90" s="112"/>
      <c r="L90" s="148"/>
      <c r="M90" s="148"/>
    </row>
    <row r="91" spans="1:13" x14ac:dyDescent="0.25">
      <c r="A91" s="62">
        <v>90</v>
      </c>
      <c r="B91" s="158"/>
      <c r="C91" s="185"/>
      <c r="D91" s="181"/>
      <c r="E91" s="177"/>
      <c r="F91" s="151"/>
      <c r="G91" s="112"/>
      <c r="H91" s="112"/>
      <c r="I91" s="112"/>
      <c r="J91" s="112"/>
      <c r="K91" s="112"/>
      <c r="L91" s="148"/>
      <c r="M91" s="148"/>
    </row>
    <row r="92" spans="1:13" x14ac:dyDescent="0.25">
      <c r="A92" s="62">
        <v>91</v>
      </c>
      <c r="B92" s="158"/>
      <c r="C92" s="185"/>
      <c r="D92" s="181"/>
      <c r="E92" s="177"/>
      <c r="F92" s="151"/>
      <c r="G92" s="112"/>
      <c r="H92" s="112"/>
      <c r="I92" s="112"/>
      <c r="J92" s="112"/>
      <c r="K92" s="112"/>
      <c r="L92" s="148"/>
      <c r="M92" s="148"/>
    </row>
    <row r="93" spans="1:13" x14ac:dyDescent="0.25">
      <c r="A93" s="62">
        <v>92</v>
      </c>
      <c r="B93" s="158"/>
      <c r="C93" s="185"/>
      <c r="D93" s="181"/>
      <c r="E93" s="177"/>
      <c r="F93" s="151"/>
      <c r="G93" s="112"/>
      <c r="H93" s="112"/>
      <c r="I93" s="112"/>
      <c r="J93" s="112"/>
      <c r="K93" s="112"/>
      <c r="L93" s="148"/>
      <c r="M93" s="148"/>
    </row>
    <row r="94" spans="1:13" x14ac:dyDescent="0.25">
      <c r="A94" s="62">
        <v>93</v>
      </c>
      <c r="B94" s="158"/>
      <c r="C94" s="185"/>
      <c r="D94" s="181"/>
      <c r="E94" s="177"/>
      <c r="F94" s="151"/>
      <c r="G94" s="112"/>
      <c r="H94" s="112"/>
      <c r="I94" s="112"/>
      <c r="J94" s="112"/>
      <c r="K94" s="112"/>
      <c r="L94" s="148"/>
      <c r="M94" s="148"/>
    </row>
    <row r="95" spans="1:13" x14ac:dyDescent="0.25">
      <c r="A95" s="62">
        <v>94</v>
      </c>
      <c r="B95" s="158"/>
      <c r="C95" s="185"/>
      <c r="D95" s="182"/>
      <c r="E95" s="177"/>
      <c r="F95" s="151"/>
      <c r="G95" s="112"/>
      <c r="H95" s="112"/>
      <c r="I95" s="112"/>
      <c r="J95" s="112"/>
      <c r="K95" s="112"/>
      <c r="L95" s="148"/>
      <c r="M95" s="148"/>
    </row>
    <row r="96" spans="1:13" x14ac:dyDescent="0.25">
      <c r="A96" s="62">
        <v>95</v>
      </c>
      <c r="B96" s="158"/>
      <c r="C96" s="185"/>
      <c r="D96" s="182"/>
      <c r="E96" s="177"/>
      <c r="F96" s="151"/>
      <c r="G96" s="112"/>
      <c r="H96" s="112"/>
      <c r="I96" s="112"/>
      <c r="J96" s="112"/>
      <c r="K96" s="112"/>
      <c r="L96" s="148"/>
      <c r="M96" s="148"/>
    </row>
    <row r="97" spans="1:13" x14ac:dyDescent="0.25">
      <c r="A97" s="62">
        <v>96</v>
      </c>
      <c r="B97" s="158"/>
      <c r="C97" s="185"/>
      <c r="D97" s="182"/>
      <c r="E97" s="177"/>
      <c r="F97" s="151"/>
      <c r="G97" s="112"/>
      <c r="H97" s="112"/>
      <c r="I97" s="112"/>
      <c r="J97" s="112"/>
      <c r="K97" s="112"/>
      <c r="L97" s="148"/>
      <c r="M97" s="148"/>
    </row>
    <row r="98" spans="1:13" x14ac:dyDescent="0.25">
      <c r="A98" s="62">
        <v>97</v>
      </c>
      <c r="B98" s="158"/>
      <c r="C98" s="185"/>
      <c r="D98" s="182"/>
      <c r="E98" s="177"/>
      <c r="F98" s="151"/>
      <c r="G98" s="112"/>
      <c r="H98" s="112"/>
      <c r="I98" s="112"/>
      <c r="J98" s="112"/>
      <c r="K98" s="112"/>
      <c r="L98" s="148"/>
      <c r="M98" s="148"/>
    </row>
    <row r="99" spans="1:13" x14ac:dyDescent="0.25">
      <c r="A99" s="62">
        <v>98</v>
      </c>
      <c r="B99" s="158"/>
      <c r="C99" s="185"/>
      <c r="D99" s="182"/>
      <c r="E99" s="177"/>
      <c r="F99" s="151"/>
      <c r="G99" s="112"/>
      <c r="H99" s="112"/>
      <c r="I99" s="112"/>
      <c r="J99" s="112"/>
      <c r="K99" s="112"/>
      <c r="L99" s="148"/>
      <c r="M99" s="148"/>
    </row>
    <row r="100" spans="1:13" x14ac:dyDescent="0.25">
      <c r="A100" s="62">
        <v>99</v>
      </c>
      <c r="B100" s="158"/>
      <c r="C100" s="185"/>
      <c r="D100" s="182"/>
      <c r="E100" s="177"/>
      <c r="F100" s="151"/>
      <c r="G100" s="112"/>
      <c r="H100" s="112"/>
      <c r="I100" s="112"/>
      <c r="J100" s="112"/>
      <c r="K100" s="112"/>
      <c r="L100" s="148"/>
      <c r="M100" s="148"/>
    </row>
    <row r="101" spans="1:13" x14ac:dyDescent="0.25">
      <c r="A101" s="62">
        <v>100</v>
      </c>
      <c r="B101" s="158"/>
      <c r="C101" s="185"/>
      <c r="D101" s="182"/>
      <c r="E101" s="177"/>
      <c r="F101" s="151"/>
      <c r="G101" s="112"/>
      <c r="H101" s="112"/>
      <c r="I101" s="112"/>
      <c r="J101" s="112"/>
      <c r="K101" s="112"/>
      <c r="L101" s="148"/>
      <c r="M101" s="148"/>
    </row>
    <row r="102" spans="1:13" x14ac:dyDescent="0.25">
      <c r="A102" s="62">
        <v>101</v>
      </c>
      <c r="B102" s="158"/>
      <c r="C102" s="185"/>
      <c r="D102" s="182"/>
      <c r="E102" s="177"/>
      <c r="F102" s="151"/>
      <c r="G102" s="112"/>
      <c r="H102" s="112"/>
      <c r="I102" s="112"/>
      <c r="J102" s="112"/>
      <c r="K102" s="112"/>
      <c r="L102" s="148"/>
      <c r="M102" s="148"/>
    </row>
    <row r="103" spans="1:13" x14ac:dyDescent="0.25">
      <c r="A103" s="62">
        <v>102</v>
      </c>
      <c r="B103" s="158"/>
      <c r="C103" s="185"/>
      <c r="D103" s="182"/>
      <c r="E103" s="177"/>
      <c r="F103" s="151"/>
      <c r="G103" s="112"/>
      <c r="H103" s="112"/>
      <c r="I103" s="112"/>
      <c r="J103" s="112"/>
      <c r="K103" s="112"/>
      <c r="L103" s="148"/>
      <c r="M103" s="148"/>
    </row>
    <row r="104" spans="1:13" x14ac:dyDescent="0.25">
      <c r="A104" s="62">
        <v>103</v>
      </c>
      <c r="B104" s="158"/>
      <c r="C104" s="185"/>
      <c r="D104" s="182"/>
      <c r="E104" s="177"/>
      <c r="F104" s="151"/>
      <c r="G104" s="112"/>
      <c r="H104" s="112"/>
      <c r="I104" s="112"/>
      <c r="J104" s="112"/>
      <c r="K104" s="112"/>
      <c r="L104" s="148"/>
      <c r="M104" s="148"/>
    </row>
    <row r="105" spans="1:13" x14ac:dyDescent="0.25">
      <c r="A105" s="62">
        <v>104</v>
      </c>
      <c r="B105" s="158"/>
      <c r="C105" s="185"/>
      <c r="D105" s="182"/>
      <c r="E105" s="177"/>
      <c r="F105" s="151"/>
      <c r="G105" s="112"/>
      <c r="H105" s="112"/>
      <c r="I105" s="112"/>
      <c r="J105" s="112"/>
      <c r="K105" s="112"/>
      <c r="L105" s="148"/>
      <c r="M105" s="148"/>
    </row>
    <row r="106" spans="1:13" x14ac:dyDescent="0.25">
      <c r="A106" s="62">
        <v>105</v>
      </c>
      <c r="B106" s="158"/>
      <c r="C106" s="185"/>
      <c r="D106" s="182"/>
      <c r="E106" s="177"/>
      <c r="F106" s="151"/>
      <c r="G106" s="112"/>
      <c r="H106" s="112"/>
      <c r="I106" s="112"/>
      <c r="J106" s="112"/>
      <c r="K106" s="112"/>
      <c r="L106" s="148"/>
      <c r="M106" s="148"/>
    </row>
    <row r="107" spans="1:13" x14ac:dyDescent="0.25">
      <c r="A107" s="62">
        <v>106</v>
      </c>
      <c r="B107" s="158"/>
      <c r="C107" s="185"/>
      <c r="D107" s="182"/>
      <c r="E107" s="177"/>
      <c r="F107" s="151"/>
      <c r="G107" s="112"/>
      <c r="H107" s="112"/>
      <c r="I107" s="112"/>
      <c r="J107" s="112"/>
      <c r="K107" s="112"/>
      <c r="L107" s="148"/>
      <c r="M107" s="148"/>
    </row>
    <row r="108" spans="1:13" x14ac:dyDescent="0.25">
      <c r="A108" s="62">
        <v>107</v>
      </c>
      <c r="B108" s="158"/>
      <c r="C108" s="185"/>
      <c r="D108" s="182"/>
      <c r="E108" s="177"/>
      <c r="F108" s="151"/>
      <c r="G108" s="112"/>
      <c r="H108" s="112"/>
      <c r="I108" s="112"/>
      <c r="J108" s="112"/>
      <c r="K108" s="112"/>
      <c r="L108" s="148"/>
      <c r="M108" s="148"/>
    </row>
    <row r="109" spans="1:13" x14ac:dyDescent="0.25">
      <c r="A109" s="62">
        <v>108</v>
      </c>
      <c r="B109" s="158"/>
      <c r="C109" s="185"/>
      <c r="D109" s="182"/>
      <c r="E109" s="177"/>
      <c r="F109" s="151"/>
      <c r="G109" s="112"/>
      <c r="H109" s="112"/>
      <c r="I109" s="112"/>
      <c r="J109" s="112"/>
      <c r="K109" s="112"/>
      <c r="L109" s="148"/>
      <c r="M109" s="148"/>
    </row>
    <row r="110" spans="1:13" x14ac:dyDescent="0.25">
      <c r="A110" s="62">
        <v>109</v>
      </c>
      <c r="B110" s="158"/>
      <c r="C110" s="185"/>
      <c r="D110" s="182"/>
      <c r="E110" s="177"/>
      <c r="F110" s="151"/>
      <c r="G110" s="112"/>
      <c r="H110" s="112"/>
      <c r="I110" s="112"/>
      <c r="J110" s="112"/>
      <c r="K110" s="112"/>
      <c r="L110" s="148"/>
      <c r="M110" s="148"/>
    </row>
    <row r="111" spans="1:13" x14ac:dyDescent="0.25">
      <c r="A111" s="62">
        <v>110</v>
      </c>
      <c r="B111" s="158"/>
      <c r="C111" s="185"/>
      <c r="D111" s="182"/>
      <c r="E111" s="177"/>
      <c r="F111" s="151"/>
      <c r="G111" s="112"/>
      <c r="H111" s="112"/>
      <c r="I111" s="112"/>
      <c r="J111" s="112"/>
      <c r="K111" s="112"/>
      <c r="L111" s="148"/>
      <c r="M111" s="148"/>
    </row>
    <row r="112" spans="1:13" x14ac:dyDescent="0.25">
      <c r="A112" s="62">
        <v>111</v>
      </c>
      <c r="B112" s="158"/>
      <c r="C112" s="185"/>
      <c r="D112" s="182"/>
      <c r="E112" s="177"/>
      <c r="F112" s="151"/>
      <c r="G112" s="112"/>
      <c r="H112" s="112"/>
      <c r="I112" s="112"/>
      <c r="J112" s="112"/>
      <c r="K112" s="112"/>
      <c r="L112" s="148"/>
      <c r="M112" s="148"/>
    </row>
    <row r="113" spans="1:13" x14ac:dyDescent="0.25">
      <c r="A113" s="62">
        <v>112</v>
      </c>
      <c r="B113" s="158"/>
      <c r="C113" s="185"/>
      <c r="D113" s="182"/>
      <c r="E113" s="177"/>
      <c r="F113" s="151"/>
      <c r="G113" s="112"/>
      <c r="H113" s="112"/>
      <c r="I113" s="112"/>
      <c r="J113" s="112"/>
      <c r="K113" s="112"/>
      <c r="L113" s="148"/>
      <c r="M113" s="148"/>
    </row>
    <row r="114" spans="1:13" x14ac:dyDescent="0.25">
      <c r="A114" s="62">
        <v>113</v>
      </c>
      <c r="B114" s="158"/>
      <c r="C114" s="185"/>
      <c r="D114" s="182"/>
      <c r="E114" s="177"/>
      <c r="F114" s="151"/>
      <c r="G114" s="112"/>
      <c r="H114" s="112"/>
      <c r="I114" s="112"/>
      <c r="J114" s="112"/>
      <c r="K114" s="112"/>
      <c r="L114" s="148"/>
      <c r="M114" s="148"/>
    </row>
    <row r="115" spans="1:13" x14ac:dyDescent="0.25">
      <c r="A115" s="62">
        <v>114</v>
      </c>
      <c r="B115" s="155"/>
      <c r="C115" s="185"/>
      <c r="D115" s="182"/>
      <c r="E115" s="177"/>
      <c r="F115" s="151"/>
      <c r="G115" s="112"/>
      <c r="H115" s="112"/>
      <c r="I115" s="112"/>
      <c r="J115" s="112"/>
      <c r="K115" s="112"/>
      <c r="L115" s="148"/>
      <c r="M115" s="148"/>
    </row>
    <row r="116" spans="1:13" x14ac:dyDescent="0.25">
      <c r="A116" s="62">
        <v>115</v>
      </c>
      <c r="B116" s="155"/>
      <c r="C116" s="185"/>
      <c r="D116" s="182"/>
      <c r="E116" s="177"/>
      <c r="F116" s="151"/>
      <c r="G116" s="112"/>
      <c r="H116" s="112"/>
      <c r="I116" s="112"/>
      <c r="J116" s="112"/>
      <c r="K116" s="112"/>
      <c r="L116" s="148"/>
      <c r="M116" s="148"/>
    </row>
    <row r="117" spans="1:13" x14ac:dyDescent="0.25">
      <c r="A117" s="62">
        <v>116</v>
      </c>
      <c r="B117" s="155"/>
      <c r="C117" s="185"/>
      <c r="D117" s="182"/>
      <c r="E117" s="177"/>
      <c r="F117" s="151"/>
      <c r="G117" s="112"/>
      <c r="H117" s="112"/>
      <c r="I117" s="112"/>
      <c r="J117" s="112"/>
      <c r="K117" s="112"/>
      <c r="L117" s="148"/>
      <c r="M117" s="148"/>
    </row>
    <row r="118" spans="1:13" x14ac:dyDescent="0.25">
      <c r="A118" s="62">
        <v>117</v>
      </c>
      <c r="B118" s="155"/>
      <c r="C118" s="185"/>
      <c r="D118" s="182"/>
      <c r="E118" s="177"/>
      <c r="F118" s="151"/>
      <c r="G118" s="112"/>
      <c r="H118" s="112"/>
      <c r="I118" s="112"/>
      <c r="J118" s="112"/>
      <c r="K118" s="112"/>
      <c r="L118" s="148"/>
      <c r="M118" s="148"/>
    </row>
    <row r="119" spans="1:13" x14ac:dyDescent="0.25">
      <c r="A119" s="62">
        <v>118</v>
      </c>
      <c r="B119" s="155"/>
      <c r="C119" s="185"/>
      <c r="D119" s="182"/>
      <c r="E119" s="177"/>
      <c r="F119" s="151"/>
      <c r="G119" s="112"/>
      <c r="H119" s="112"/>
      <c r="I119" s="112"/>
      <c r="J119" s="112"/>
      <c r="K119" s="112"/>
      <c r="L119" s="148"/>
      <c r="M119" s="148"/>
    </row>
    <row r="120" spans="1:13" x14ac:dyDescent="0.25">
      <c r="A120" s="62">
        <v>119</v>
      </c>
      <c r="B120" s="155"/>
      <c r="C120" s="185"/>
      <c r="D120" s="182"/>
      <c r="E120" s="177"/>
      <c r="F120" s="151"/>
      <c r="G120" s="112"/>
      <c r="H120" s="112"/>
      <c r="I120" s="112"/>
      <c r="J120" s="112"/>
      <c r="K120" s="112"/>
      <c r="L120" s="148"/>
      <c r="M120" s="148"/>
    </row>
    <row r="121" spans="1:13" x14ac:dyDescent="0.25">
      <c r="A121" s="62">
        <v>120</v>
      </c>
      <c r="B121" s="155"/>
      <c r="C121" s="185"/>
      <c r="D121" s="182"/>
      <c r="E121" s="177"/>
      <c r="F121" s="151"/>
      <c r="G121" s="112"/>
      <c r="H121" s="112"/>
      <c r="I121" s="112"/>
      <c r="J121" s="112"/>
      <c r="K121" s="112"/>
      <c r="L121" s="148"/>
      <c r="M121" s="148"/>
    </row>
    <row r="122" spans="1:13" x14ac:dyDescent="0.25">
      <c r="A122" s="62">
        <v>121</v>
      </c>
      <c r="B122" s="155"/>
      <c r="C122" s="185"/>
      <c r="D122" s="182"/>
      <c r="E122" s="177"/>
      <c r="F122" s="151"/>
      <c r="G122" s="112"/>
      <c r="H122" s="112"/>
      <c r="I122" s="112"/>
      <c r="J122" s="112"/>
      <c r="K122" s="112"/>
      <c r="L122" s="148"/>
      <c r="M122" s="148"/>
    </row>
    <row r="123" spans="1:13" x14ac:dyDescent="0.25">
      <c r="A123" s="62">
        <v>122</v>
      </c>
      <c r="B123" s="155"/>
      <c r="C123" s="185"/>
      <c r="D123" s="182"/>
      <c r="E123" s="177"/>
      <c r="F123" s="151"/>
      <c r="G123" s="112"/>
      <c r="H123" s="112"/>
      <c r="I123" s="112"/>
      <c r="J123" s="112"/>
      <c r="K123" s="112"/>
      <c r="L123" s="148"/>
      <c r="M123" s="148"/>
    </row>
    <row r="124" spans="1:13" x14ac:dyDescent="0.25">
      <c r="A124" s="62">
        <v>123</v>
      </c>
      <c r="B124" s="155"/>
      <c r="C124" s="185"/>
      <c r="D124" s="182"/>
      <c r="E124" s="177"/>
      <c r="F124" s="151"/>
      <c r="G124" s="112"/>
      <c r="H124" s="112"/>
      <c r="I124" s="112"/>
      <c r="J124" s="112"/>
      <c r="K124" s="112"/>
      <c r="L124" s="148"/>
      <c r="M124" s="148"/>
    </row>
    <row r="125" spans="1:13" x14ac:dyDescent="0.25">
      <c r="A125" s="62">
        <v>124</v>
      </c>
      <c r="B125" s="155"/>
      <c r="C125" s="185"/>
      <c r="D125" s="182"/>
      <c r="E125" s="177"/>
      <c r="F125" s="151"/>
      <c r="G125" s="112"/>
      <c r="H125" s="112"/>
      <c r="I125" s="112"/>
      <c r="J125" s="112"/>
      <c r="K125" s="112"/>
      <c r="L125" s="148"/>
      <c r="M125" s="148"/>
    </row>
    <row r="126" spans="1:13" x14ac:dyDescent="0.25">
      <c r="A126" s="62">
        <v>125</v>
      </c>
      <c r="B126" s="155"/>
      <c r="C126" s="185"/>
      <c r="D126" s="182"/>
      <c r="E126" s="177"/>
      <c r="F126" s="151"/>
      <c r="G126" s="112"/>
      <c r="H126" s="112"/>
      <c r="I126" s="112"/>
      <c r="J126" s="112"/>
      <c r="K126" s="112"/>
      <c r="L126" s="148"/>
      <c r="M126" s="148"/>
    </row>
    <row r="127" spans="1:13" x14ac:dyDescent="0.25">
      <c r="A127" s="62">
        <v>126</v>
      </c>
      <c r="B127" s="155"/>
      <c r="C127" s="185"/>
      <c r="D127" s="182"/>
      <c r="E127" s="177"/>
      <c r="F127" s="151"/>
      <c r="G127" s="112"/>
      <c r="H127" s="112"/>
      <c r="I127" s="112"/>
      <c r="J127" s="112"/>
      <c r="K127" s="112"/>
      <c r="L127" s="148"/>
      <c r="M127" s="148"/>
    </row>
    <row r="128" spans="1:13" x14ac:dyDescent="0.25">
      <c r="A128" s="62">
        <v>127</v>
      </c>
      <c r="B128" s="155"/>
      <c r="C128" s="185"/>
      <c r="D128" s="182"/>
      <c r="E128" s="177"/>
      <c r="F128" s="151"/>
      <c r="G128" s="112"/>
      <c r="H128" s="112"/>
      <c r="I128" s="112"/>
      <c r="J128" s="112"/>
      <c r="K128" s="112"/>
      <c r="L128" s="148"/>
      <c r="M128" s="148"/>
    </row>
    <row r="129" spans="1:13" x14ac:dyDescent="0.25">
      <c r="A129" s="62">
        <v>128</v>
      </c>
      <c r="B129" s="155"/>
      <c r="C129" s="185"/>
      <c r="D129" s="182"/>
      <c r="E129" s="177"/>
      <c r="F129" s="151"/>
      <c r="G129" s="112"/>
      <c r="H129" s="112"/>
      <c r="I129" s="112"/>
      <c r="J129" s="112"/>
      <c r="K129" s="112"/>
      <c r="L129" s="148"/>
      <c r="M129" s="148"/>
    </row>
    <row r="130" spans="1:13" x14ac:dyDescent="0.25">
      <c r="A130" s="62">
        <v>129</v>
      </c>
      <c r="B130" s="155"/>
      <c r="C130" s="185"/>
      <c r="D130" s="182"/>
      <c r="E130" s="177"/>
      <c r="F130" s="151"/>
      <c r="G130" s="112"/>
      <c r="H130" s="112"/>
      <c r="I130" s="112"/>
      <c r="J130" s="112"/>
      <c r="K130" s="112"/>
      <c r="L130" s="148"/>
      <c r="M130" s="148"/>
    </row>
    <row r="131" spans="1:13" x14ac:dyDescent="0.25">
      <c r="A131" s="62">
        <v>130</v>
      </c>
      <c r="B131" s="155"/>
      <c r="C131" s="185"/>
      <c r="D131" s="182"/>
      <c r="E131" s="177"/>
      <c r="F131" s="151"/>
      <c r="G131" s="112"/>
      <c r="H131" s="112"/>
      <c r="I131" s="112"/>
      <c r="J131" s="112"/>
      <c r="K131" s="112"/>
      <c r="L131" s="148"/>
      <c r="M131" s="148"/>
    </row>
    <row r="132" spans="1:13" x14ac:dyDescent="0.25">
      <c r="A132" s="62">
        <v>131</v>
      </c>
      <c r="B132" s="155"/>
      <c r="C132" s="185"/>
      <c r="D132" s="182"/>
      <c r="E132" s="177"/>
      <c r="F132" s="151"/>
      <c r="G132" s="112"/>
      <c r="H132" s="112"/>
      <c r="I132" s="112"/>
      <c r="J132" s="112"/>
      <c r="K132" s="112"/>
      <c r="L132" s="148"/>
      <c r="M132" s="148"/>
    </row>
    <row r="133" spans="1:13" x14ac:dyDescent="0.25">
      <c r="A133" s="62">
        <v>132</v>
      </c>
      <c r="B133" s="155"/>
      <c r="C133" s="185"/>
      <c r="D133" s="182"/>
      <c r="E133" s="177"/>
      <c r="F133" s="151"/>
      <c r="G133" s="112"/>
      <c r="H133" s="112"/>
      <c r="I133" s="112"/>
      <c r="J133" s="112"/>
      <c r="K133" s="112"/>
      <c r="L133" s="148"/>
      <c r="M133" s="148"/>
    </row>
    <row r="134" spans="1:13" x14ac:dyDescent="0.25">
      <c r="A134" s="62">
        <v>133</v>
      </c>
      <c r="B134" s="155"/>
      <c r="C134" s="185"/>
      <c r="D134" s="182"/>
      <c r="E134" s="177"/>
      <c r="F134" s="151"/>
      <c r="G134" s="112"/>
      <c r="H134" s="112"/>
      <c r="I134" s="112"/>
      <c r="J134" s="112"/>
      <c r="K134" s="112"/>
      <c r="L134" s="148"/>
      <c r="M134" s="148"/>
    </row>
    <row r="135" spans="1:13" x14ac:dyDescent="0.25">
      <c r="A135" s="62">
        <v>134</v>
      </c>
      <c r="B135" s="155"/>
      <c r="C135" s="185"/>
      <c r="D135" s="182"/>
      <c r="E135" s="177"/>
      <c r="F135" s="151"/>
      <c r="G135" s="112"/>
      <c r="H135" s="112"/>
      <c r="I135" s="112"/>
      <c r="J135" s="112"/>
      <c r="K135" s="112"/>
      <c r="L135" s="148"/>
      <c r="M135" s="148"/>
    </row>
    <row r="136" spans="1:13" x14ac:dyDescent="0.25">
      <c r="A136" s="62">
        <v>135</v>
      </c>
      <c r="B136" s="155"/>
      <c r="C136" s="185"/>
      <c r="D136" s="182"/>
      <c r="E136" s="177"/>
      <c r="F136" s="151"/>
      <c r="G136" s="112"/>
      <c r="H136" s="112"/>
      <c r="I136" s="112"/>
      <c r="J136" s="112"/>
      <c r="K136" s="112"/>
      <c r="L136" s="148"/>
      <c r="M136" s="148"/>
    </row>
    <row r="137" spans="1:13" x14ac:dyDescent="0.25">
      <c r="A137" s="62">
        <v>136</v>
      </c>
      <c r="B137" s="155"/>
      <c r="C137" s="185"/>
      <c r="D137" s="182"/>
      <c r="E137" s="177"/>
      <c r="F137" s="151"/>
      <c r="G137" s="112"/>
      <c r="H137" s="112"/>
      <c r="I137" s="112"/>
      <c r="J137" s="112"/>
      <c r="K137" s="112"/>
      <c r="L137" s="148"/>
      <c r="M137" s="148"/>
    </row>
    <row r="138" spans="1:13" x14ac:dyDescent="0.25">
      <c r="A138" s="62">
        <v>137</v>
      </c>
      <c r="B138" s="155"/>
      <c r="C138" s="185"/>
      <c r="D138" s="182"/>
      <c r="E138" s="177"/>
      <c r="F138" s="151"/>
      <c r="G138" s="112"/>
      <c r="H138" s="112"/>
      <c r="I138" s="112"/>
      <c r="J138" s="112"/>
      <c r="K138" s="112"/>
      <c r="L138" s="148"/>
      <c r="M138" s="148"/>
    </row>
    <row r="139" spans="1:13" x14ac:dyDescent="0.25">
      <c r="A139" s="62">
        <v>138</v>
      </c>
      <c r="B139" s="155"/>
      <c r="C139" s="185"/>
      <c r="D139" s="182"/>
      <c r="E139" s="177"/>
      <c r="F139" s="151"/>
      <c r="G139" s="112"/>
      <c r="H139" s="112"/>
      <c r="I139" s="112"/>
      <c r="J139" s="112"/>
      <c r="K139" s="112"/>
      <c r="L139" s="148"/>
      <c r="M139" s="148"/>
    </row>
    <row r="140" spans="1:13" x14ac:dyDescent="0.25">
      <c r="A140" s="62">
        <v>139</v>
      </c>
      <c r="B140" s="155"/>
      <c r="C140" s="185"/>
      <c r="D140" s="182"/>
      <c r="E140" s="177"/>
      <c r="F140" s="151"/>
      <c r="G140" s="112"/>
      <c r="H140" s="112"/>
      <c r="I140" s="112"/>
      <c r="J140" s="112"/>
      <c r="K140" s="112"/>
      <c r="L140" s="148"/>
      <c r="M140" s="148"/>
    </row>
    <row r="141" spans="1:13" x14ac:dyDescent="0.25">
      <c r="A141" s="62">
        <v>140</v>
      </c>
      <c r="B141" s="155"/>
      <c r="C141" s="185"/>
      <c r="D141" s="182"/>
      <c r="E141" s="177"/>
      <c r="F141" s="151"/>
      <c r="G141" s="112"/>
      <c r="H141" s="112"/>
      <c r="I141" s="112"/>
      <c r="J141" s="112"/>
      <c r="K141" s="112"/>
      <c r="L141" s="148"/>
      <c r="M141" s="148"/>
    </row>
    <row r="142" spans="1:13" x14ac:dyDescent="0.25">
      <c r="A142" s="62">
        <v>141</v>
      </c>
      <c r="B142" s="155"/>
      <c r="C142" s="185"/>
      <c r="D142" s="182"/>
      <c r="E142" s="177"/>
      <c r="F142" s="151"/>
      <c r="G142" s="112"/>
      <c r="H142" s="112"/>
      <c r="I142" s="112"/>
      <c r="J142" s="112"/>
      <c r="K142" s="112"/>
      <c r="L142" s="148"/>
      <c r="M142" s="148"/>
    </row>
    <row r="143" spans="1:13" x14ac:dyDescent="0.25">
      <c r="A143" s="62">
        <v>142</v>
      </c>
      <c r="B143" s="155"/>
      <c r="C143" s="185"/>
      <c r="D143" s="182"/>
      <c r="E143" s="177"/>
      <c r="F143" s="151"/>
      <c r="G143" s="112"/>
      <c r="H143" s="112"/>
      <c r="I143" s="112"/>
      <c r="J143" s="112"/>
      <c r="K143" s="112"/>
      <c r="L143" s="148"/>
      <c r="M143" s="148"/>
    </row>
    <row r="144" spans="1:13" x14ac:dyDescent="0.25">
      <c r="A144" s="62">
        <v>143</v>
      </c>
      <c r="B144" s="155"/>
      <c r="C144" s="185"/>
      <c r="D144" s="182"/>
      <c r="E144" s="177"/>
      <c r="F144" s="151"/>
      <c r="G144" s="112"/>
      <c r="H144" s="112"/>
      <c r="I144" s="112"/>
      <c r="J144" s="112"/>
      <c r="K144" s="112"/>
      <c r="L144" s="148"/>
      <c r="M144" s="148"/>
    </row>
    <row r="145" spans="1:13" x14ac:dyDescent="0.25">
      <c r="A145" s="62">
        <v>144</v>
      </c>
      <c r="B145" s="155"/>
      <c r="C145" s="185"/>
      <c r="D145" s="182"/>
      <c r="E145" s="177"/>
      <c r="F145" s="151"/>
      <c r="G145" s="112"/>
      <c r="H145" s="112"/>
      <c r="I145" s="112"/>
      <c r="J145" s="112"/>
      <c r="K145" s="112"/>
      <c r="L145" s="148"/>
      <c r="M145" s="148"/>
    </row>
    <row r="146" spans="1:13" x14ac:dyDescent="0.25">
      <c r="A146" s="62">
        <v>145</v>
      </c>
      <c r="B146" s="155"/>
      <c r="C146" s="185"/>
      <c r="D146" s="182"/>
      <c r="E146" s="177"/>
      <c r="F146" s="151"/>
      <c r="G146" s="112"/>
      <c r="H146" s="112"/>
      <c r="I146" s="112"/>
      <c r="J146" s="112"/>
      <c r="K146" s="112"/>
      <c r="L146" s="148"/>
      <c r="M146" s="148"/>
    </row>
    <row r="147" spans="1:13" x14ac:dyDescent="0.25">
      <c r="A147" s="62">
        <v>146</v>
      </c>
      <c r="B147" s="155"/>
      <c r="C147" s="185"/>
      <c r="D147" s="182"/>
      <c r="E147" s="177"/>
      <c r="F147" s="151"/>
      <c r="G147" s="112"/>
      <c r="H147" s="112"/>
      <c r="I147" s="112"/>
      <c r="J147" s="112"/>
      <c r="K147" s="112"/>
      <c r="L147" s="148"/>
      <c r="M147" s="148"/>
    </row>
    <row r="148" spans="1:13" x14ac:dyDescent="0.25">
      <c r="A148" s="62">
        <v>147</v>
      </c>
      <c r="B148" s="155"/>
      <c r="C148" s="185"/>
      <c r="D148" s="182"/>
      <c r="E148" s="177"/>
      <c r="F148" s="151"/>
      <c r="G148" s="112"/>
      <c r="H148" s="112"/>
      <c r="I148" s="112"/>
      <c r="J148" s="112"/>
      <c r="K148" s="112"/>
      <c r="L148" s="148"/>
      <c r="M148" s="148"/>
    </row>
    <row r="149" spans="1:13" x14ac:dyDescent="0.25">
      <c r="A149" s="62">
        <v>148</v>
      </c>
      <c r="B149" s="155"/>
      <c r="C149" s="185"/>
      <c r="D149" s="182"/>
      <c r="E149" s="177"/>
      <c r="F149" s="151"/>
      <c r="G149" s="112"/>
      <c r="H149" s="112"/>
      <c r="I149" s="112"/>
      <c r="J149" s="112"/>
      <c r="K149" s="112"/>
      <c r="L149" s="148"/>
      <c r="M149" s="148"/>
    </row>
    <row r="150" spans="1:13" x14ac:dyDescent="0.25">
      <c r="A150" s="62">
        <v>149</v>
      </c>
      <c r="B150" s="155"/>
      <c r="C150" s="185"/>
      <c r="D150" s="182"/>
      <c r="E150" s="177"/>
      <c r="F150" s="151"/>
      <c r="G150" s="112"/>
      <c r="H150" s="112"/>
      <c r="I150" s="112"/>
      <c r="J150" s="112"/>
      <c r="K150" s="112"/>
      <c r="L150" s="148"/>
      <c r="M150" s="148"/>
    </row>
    <row r="151" spans="1:13" x14ac:dyDescent="0.25">
      <c r="A151" s="62">
        <v>150</v>
      </c>
      <c r="B151" s="155"/>
      <c r="C151" s="185"/>
      <c r="D151" s="182"/>
      <c r="E151" s="177"/>
      <c r="F151" s="151"/>
      <c r="G151" s="112"/>
      <c r="H151" s="112"/>
      <c r="I151" s="112"/>
      <c r="J151" s="112"/>
      <c r="K151" s="112"/>
      <c r="L151" s="148"/>
      <c r="M151" s="148"/>
    </row>
    <row r="152" spans="1:13" x14ac:dyDescent="0.25">
      <c r="A152" s="62">
        <v>151</v>
      </c>
      <c r="B152" s="155"/>
      <c r="C152" s="185"/>
      <c r="D152" s="182"/>
      <c r="E152" s="177"/>
      <c r="F152" s="151"/>
      <c r="G152" s="112"/>
      <c r="H152" s="112"/>
      <c r="I152" s="112"/>
      <c r="J152" s="112"/>
      <c r="K152" s="112"/>
      <c r="L152" s="148"/>
      <c r="M152" s="148"/>
    </row>
    <row r="153" spans="1:13" x14ac:dyDescent="0.25">
      <c r="A153" s="62">
        <v>152</v>
      </c>
      <c r="B153" s="155"/>
      <c r="C153" s="185"/>
      <c r="D153" s="182"/>
      <c r="E153" s="177"/>
      <c r="F153" s="151"/>
      <c r="G153" s="112"/>
      <c r="H153" s="112"/>
      <c r="I153" s="112"/>
      <c r="J153" s="112"/>
      <c r="K153" s="112"/>
      <c r="L153" s="148"/>
      <c r="M153" s="148"/>
    </row>
    <row r="154" spans="1:13" x14ac:dyDescent="0.25">
      <c r="A154" s="62">
        <v>153</v>
      </c>
      <c r="B154" s="155"/>
      <c r="C154" s="185"/>
      <c r="D154" s="182"/>
      <c r="E154" s="177"/>
      <c r="F154" s="151"/>
      <c r="G154" s="112"/>
      <c r="H154" s="112"/>
      <c r="I154" s="112"/>
      <c r="J154" s="112"/>
      <c r="K154" s="112"/>
      <c r="L154" s="148"/>
      <c r="M154" s="148"/>
    </row>
    <row r="155" spans="1:13" x14ac:dyDescent="0.25">
      <c r="A155" s="62">
        <v>154</v>
      </c>
      <c r="B155" s="155"/>
      <c r="C155" s="185"/>
      <c r="D155" s="182"/>
      <c r="E155" s="177"/>
      <c r="F155" s="151"/>
      <c r="G155" s="112"/>
      <c r="H155" s="112"/>
      <c r="I155" s="112"/>
      <c r="J155" s="112"/>
      <c r="K155" s="112"/>
      <c r="L155" s="148"/>
      <c r="M155" s="148"/>
    </row>
    <row r="156" spans="1:13" x14ac:dyDescent="0.25">
      <c r="A156" s="62">
        <v>155</v>
      </c>
      <c r="B156" s="155"/>
      <c r="C156" s="185"/>
      <c r="D156" s="182"/>
      <c r="E156" s="177"/>
      <c r="F156" s="151"/>
      <c r="G156" s="112"/>
      <c r="H156" s="112"/>
      <c r="I156" s="112"/>
      <c r="J156" s="112"/>
      <c r="K156" s="112"/>
      <c r="L156" s="148"/>
      <c r="M156" s="148"/>
    </row>
    <row r="157" spans="1:13" x14ac:dyDescent="0.25">
      <c r="A157" s="62">
        <v>156</v>
      </c>
      <c r="B157" s="155"/>
      <c r="C157" s="185"/>
      <c r="D157" s="182"/>
      <c r="E157" s="177"/>
      <c r="F157" s="151"/>
      <c r="G157" s="112"/>
      <c r="H157" s="112"/>
      <c r="I157" s="112"/>
      <c r="J157" s="112"/>
      <c r="K157" s="112"/>
      <c r="L157" s="148"/>
      <c r="M157" s="148"/>
    </row>
    <row r="158" spans="1:13" x14ac:dyDescent="0.25">
      <c r="A158" s="62">
        <v>157</v>
      </c>
      <c r="B158" s="155"/>
      <c r="C158" s="185"/>
      <c r="D158" s="182"/>
      <c r="E158" s="177"/>
      <c r="F158" s="151"/>
      <c r="G158" s="112"/>
      <c r="H158" s="112"/>
      <c r="I158" s="112"/>
      <c r="J158" s="112"/>
      <c r="K158" s="112"/>
      <c r="L158" s="148"/>
      <c r="M158" s="148"/>
    </row>
    <row r="159" spans="1:13" x14ac:dyDescent="0.25">
      <c r="A159" s="62">
        <v>158</v>
      </c>
      <c r="B159" s="155"/>
      <c r="C159" s="185"/>
      <c r="D159" s="182"/>
      <c r="E159" s="177"/>
      <c r="F159" s="151"/>
      <c r="G159" s="112"/>
      <c r="H159" s="112"/>
      <c r="I159" s="112"/>
      <c r="J159" s="112"/>
      <c r="K159" s="112"/>
      <c r="L159" s="148"/>
      <c r="M159" s="148"/>
    </row>
    <row r="160" spans="1:13" x14ac:dyDescent="0.25">
      <c r="A160" s="62">
        <v>159</v>
      </c>
      <c r="B160" s="155"/>
      <c r="C160" s="185"/>
      <c r="D160" s="182"/>
      <c r="E160" s="177"/>
      <c r="F160" s="151"/>
      <c r="G160" s="112"/>
      <c r="H160" s="112"/>
      <c r="I160" s="112"/>
      <c r="J160" s="112"/>
      <c r="K160" s="112"/>
      <c r="L160" s="148"/>
      <c r="M160" s="148"/>
    </row>
    <row r="161" spans="1:13" x14ac:dyDescent="0.25">
      <c r="A161" s="62">
        <v>160</v>
      </c>
      <c r="B161" s="155"/>
      <c r="C161" s="185"/>
      <c r="D161" s="182"/>
      <c r="E161" s="177"/>
      <c r="F161" s="151"/>
      <c r="G161" s="112"/>
      <c r="H161" s="112"/>
      <c r="I161" s="112"/>
      <c r="J161" s="112"/>
      <c r="K161" s="112"/>
      <c r="L161" s="148"/>
      <c r="M161" s="148"/>
    </row>
    <row r="162" spans="1:13" x14ac:dyDescent="0.25">
      <c r="A162" s="62">
        <v>161</v>
      </c>
      <c r="B162" s="155"/>
      <c r="C162" s="185"/>
      <c r="D162" s="182"/>
      <c r="E162" s="177"/>
      <c r="F162" s="151"/>
      <c r="G162" s="112"/>
      <c r="H162" s="112"/>
      <c r="I162" s="112"/>
      <c r="J162" s="112"/>
      <c r="K162" s="112"/>
      <c r="L162" s="148"/>
      <c r="M162" s="148"/>
    </row>
    <row r="163" spans="1:13" x14ac:dyDescent="0.25">
      <c r="A163" s="62">
        <v>162</v>
      </c>
      <c r="B163" s="155"/>
      <c r="C163" s="185"/>
      <c r="D163" s="182"/>
      <c r="E163" s="177"/>
      <c r="F163" s="151"/>
      <c r="G163" s="112"/>
      <c r="H163" s="112"/>
      <c r="I163" s="112"/>
      <c r="J163" s="112"/>
      <c r="K163" s="112"/>
      <c r="L163" s="148"/>
      <c r="M163" s="148"/>
    </row>
    <row r="164" spans="1:13" x14ac:dyDescent="0.25">
      <c r="A164" s="62">
        <v>163</v>
      </c>
      <c r="B164" s="155"/>
      <c r="C164" s="185"/>
      <c r="D164" s="182"/>
      <c r="E164" s="177"/>
      <c r="F164" s="151"/>
      <c r="G164" s="112"/>
      <c r="H164" s="112"/>
      <c r="I164" s="112"/>
      <c r="J164" s="112"/>
      <c r="K164" s="112"/>
      <c r="L164" s="148"/>
      <c r="M164" s="148"/>
    </row>
    <row r="165" spans="1:13" x14ac:dyDescent="0.25">
      <c r="A165" s="62">
        <v>164</v>
      </c>
      <c r="B165" s="155"/>
      <c r="C165" s="185"/>
      <c r="D165" s="182"/>
      <c r="E165" s="177"/>
      <c r="F165" s="151"/>
      <c r="G165" s="112"/>
      <c r="H165" s="112"/>
      <c r="I165" s="112"/>
      <c r="J165" s="112"/>
      <c r="K165" s="112"/>
      <c r="L165" s="148"/>
      <c r="M165" s="148"/>
    </row>
    <row r="166" spans="1:13" x14ac:dyDescent="0.25">
      <c r="A166" s="62">
        <v>165</v>
      </c>
      <c r="B166" s="155"/>
      <c r="C166" s="185"/>
      <c r="D166" s="182"/>
      <c r="E166" s="177"/>
      <c r="F166" s="151"/>
      <c r="G166" s="112"/>
      <c r="H166" s="112"/>
      <c r="I166" s="112"/>
      <c r="J166" s="112"/>
      <c r="K166" s="112"/>
      <c r="L166" s="148"/>
      <c r="M166" s="148"/>
    </row>
    <row r="167" spans="1:13" x14ac:dyDescent="0.25">
      <c r="A167" s="62">
        <v>166</v>
      </c>
      <c r="B167" s="155"/>
      <c r="C167" s="185"/>
      <c r="D167" s="182"/>
      <c r="E167" s="177"/>
      <c r="F167" s="151"/>
      <c r="G167" s="112"/>
      <c r="H167" s="112"/>
      <c r="I167" s="112"/>
      <c r="J167" s="112"/>
      <c r="K167" s="112"/>
      <c r="L167" s="148"/>
      <c r="M167" s="148"/>
    </row>
    <row r="168" spans="1:13" x14ac:dyDescent="0.25">
      <c r="A168" s="62">
        <v>167</v>
      </c>
      <c r="B168" s="155"/>
      <c r="C168" s="185"/>
      <c r="D168" s="182"/>
      <c r="E168" s="177"/>
      <c r="F168" s="151"/>
      <c r="G168" s="112"/>
      <c r="H168" s="112"/>
      <c r="I168" s="112"/>
      <c r="J168" s="112"/>
      <c r="K168" s="112"/>
      <c r="L168" s="148"/>
      <c r="M168" s="148"/>
    </row>
    <row r="169" spans="1:13" x14ac:dyDescent="0.25">
      <c r="A169" s="62">
        <v>168</v>
      </c>
      <c r="B169" s="155"/>
      <c r="C169" s="185"/>
      <c r="D169" s="182"/>
      <c r="E169" s="177"/>
      <c r="F169" s="151"/>
      <c r="G169" s="112"/>
      <c r="H169" s="112"/>
      <c r="I169" s="112"/>
      <c r="J169" s="112"/>
      <c r="K169" s="112"/>
      <c r="L169" s="148"/>
      <c r="M169" s="148"/>
    </row>
    <row r="170" spans="1:13" x14ac:dyDescent="0.25">
      <c r="A170" s="62">
        <v>169</v>
      </c>
      <c r="B170" s="155"/>
      <c r="C170" s="185"/>
      <c r="D170" s="182"/>
      <c r="E170" s="177"/>
      <c r="F170" s="151"/>
      <c r="G170" s="112"/>
      <c r="H170" s="112"/>
      <c r="I170" s="112"/>
      <c r="J170" s="112"/>
      <c r="K170" s="112"/>
      <c r="L170" s="148"/>
      <c r="M170" s="148"/>
    </row>
    <row r="171" spans="1:13" x14ac:dyDescent="0.25">
      <c r="A171" s="62">
        <v>170</v>
      </c>
      <c r="B171" s="155"/>
      <c r="C171" s="185"/>
      <c r="D171" s="182"/>
      <c r="E171" s="177"/>
      <c r="F171" s="151"/>
      <c r="G171" s="112"/>
      <c r="H171" s="112"/>
      <c r="I171" s="112"/>
      <c r="J171" s="112"/>
      <c r="K171" s="112"/>
      <c r="L171" s="148"/>
      <c r="M171" s="148"/>
    </row>
    <row r="172" spans="1:13" x14ac:dyDescent="0.25">
      <c r="A172" s="62">
        <v>171</v>
      </c>
      <c r="B172" s="155"/>
      <c r="C172" s="185"/>
      <c r="D172" s="182"/>
      <c r="E172" s="177"/>
      <c r="F172" s="151"/>
      <c r="G172" s="112"/>
      <c r="H172" s="112"/>
      <c r="I172" s="112"/>
      <c r="J172" s="112"/>
      <c r="K172" s="112"/>
      <c r="L172" s="148"/>
      <c r="M172" s="148"/>
    </row>
    <row r="173" spans="1:13" x14ac:dyDescent="0.25">
      <c r="A173" s="62">
        <v>172</v>
      </c>
      <c r="B173" s="155"/>
      <c r="C173" s="185"/>
      <c r="D173" s="182"/>
      <c r="E173" s="177"/>
      <c r="F173" s="151"/>
      <c r="G173" s="112"/>
      <c r="H173" s="112"/>
      <c r="I173" s="112"/>
      <c r="J173" s="112"/>
      <c r="K173" s="112"/>
      <c r="L173" s="148"/>
      <c r="M173" s="148"/>
    </row>
    <row r="174" spans="1:13" x14ac:dyDescent="0.25">
      <c r="A174" s="62">
        <v>173</v>
      </c>
      <c r="B174" s="155"/>
      <c r="C174" s="185"/>
      <c r="D174" s="182"/>
      <c r="E174" s="177"/>
      <c r="F174" s="151"/>
      <c r="G174" s="112"/>
      <c r="H174" s="112"/>
      <c r="I174" s="112"/>
      <c r="J174" s="112"/>
      <c r="K174" s="112"/>
      <c r="L174" s="148"/>
      <c r="M174" s="148"/>
    </row>
    <row r="175" spans="1:13" x14ac:dyDescent="0.25">
      <c r="A175" s="62">
        <v>174</v>
      </c>
      <c r="B175" s="155"/>
      <c r="C175" s="185"/>
      <c r="D175" s="182"/>
      <c r="E175" s="177"/>
      <c r="F175" s="151"/>
      <c r="G175" s="112"/>
      <c r="H175" s="112"/>
      <c r="I175" s="112"/>
      <c r="J175" s="112"/>
      <c r="K175" s="112"/>
      <c r="L175" s="148"/>
      <c r="M175" s="148"/>
    </row>
    <row r="176" spans="1:13" x14ac:dyDescent="0.25">
      <c r="A176" s="62">
        <v>175</v>
      </c>
      <c r="B176" s="155"/>
      <c r="C176" s="185"/>
      <c r="D176" s="182"/>
      <c r="E176" s="177"/>
      <c r="F176" s="151"/>
      <c r="G176" s="112"/>
      <c r="H176" s="112"/>
      <c r="I176" s="112"/>
      <c r="J176" s="112"/>
      <c r="K176" s="112"/>
      <c r="L176" s="148"/>
      <c r="M176" s="148"/>
    </row>
    <row r="177" spans="1:13" x14ac:dyDescent="0.25">
      <c r="A177" s="62">
        <v>176</v>
      </c>
      <c r="B177" s="155"/>
      <c r="C177" s="185"/>
      <c r="D177" s="182"/>
      <c r="E177" s="177"/>
      <c r="F177" s="151"/>
      <c r="G177" s="112"/>
      <c r="H177" s="112"/>
      <c r="I177" s="112"/>
      <c r="J177" s="112"/>
      <c r="K177" s="112"/>
      <c r="L177" s="148"/>
      <c r="M177" s="148"/>
    </row>
    <row r="178" spans="1:13" x14ac:dyDescent="0.25">
      <c r="A178" s="62">
        <v>177</v>
      </c>
      <c r="B178" s="155"/>
      <c r="C178" s="185"/>
      <c r="D178" s="182"/>
      <c r="E178" s="177"/>
      <c r="F178" s="151"/>
      <c r="G178" s="112"/>
      <c r="H178" s="112"/>
      <c r="I178" s="112"/>
      <c r="J178" s="112"/>
      <c r="K178" s="112"/>
      <c r="L178" s="148"/>
      <c r="M178" s="148"/>
    </row>
    <row r="179" spans="1:13" x14ac:dyDescent="0.25">
      <c r="A179" s="62">
        <v>178</v>
      </c>
      <c r="B179" s="155"/>
      <c r="C179" s="185"/>
      <c r="D179" s="182"/>
      <c r="E179" s="177"/>
      <c r="F179" s="151"/>
      <c r="G179" s="112"/>
      <c r="H179" s="112"/>
      <c r="I179" s="112"/>
      <c r="J179" s="112"/>
      <c r="K179" s="112"/>
      <c r="L179" s="148"/>
      <c r="M179" s="148"/>
    </row>
    <row r="180" spans="1:13" x14ac:dyDescent="0.25">
      <c r="A180" s="62">
        <v>179</v>
      </c>
      <c r="B180" s="155"/>
      <c r="C180" s="185"/>
      <c r="D180" s="182"/>
      <c r="E180" s="177"/>
      <c r="F180" s="151"/>
      <c r="G180" s="112"/>
      <c r="H180" s="112"/>
      <c r="I180" s="112"/>
      <c r="J180" s="112"/>
      <c r="K180" s="112"/>
      <c r="L180" s="148"/>
      <c r="M180" s="148"/>
    </row>
    <row r="181" spans="1:13" x14ac:dyDescent="0.25">
      <c r="A181" s="62">
        <v>180</v>
      </c>
      <c r="B181" s="155"/>
      <c r="C181" s="185"/>
      <c r="D181" s="182"/>
      <c r="E181" s="177"/>
      <c r="F181" s="151"/>
      <c r="G181" s="112"/>
      <c r="H181" s="112"/>
      <c r="I181" s="112"/>
      <c r="J181" s="112"/>
      <c r="K181" s="112"/>
      <c r="L181" s="148"/>
      <c r="M181" s="148"/>
    </row>
    <row r="182" spans="1:13" x14ac:dyDescent="0.25">
      <c r="A182" s="62">
        <v>181</v>
      </c>
      <c r="B182" s="155"/>
      <c r="C182" s="185"/>
      <c r="D182" s="182"/>
      <c r="E182" s="177"/>
      <c r="F182" s="151"/>
      <c r="G182" s="112"/>
      <c r="H182" s="112"/>
      <c r="I182" s="112"/>
      <c r="J182" s="112"/>
      <c r="K182" s="112"/>
      <c r="L182" s="148"/>
      <c r="M182" s="148"/>
    </row>
    <row r="183" spans="1:13" x14ac:dyDescent="0.25">
      <c r="A183" s="62">
        <v>182</v>
      </c>
      <c r="B183" s="155"/>
      <c r="C183" s="185"/>
      <c r="D183" s="182"/>
      <c r="E183" s="177"/>
      <c r="F183" s="151"/>
      <c r="G183" s="112"/>
      <c r="H183" s="112"/>
      <c r="I183" s="112"/>
      <c r="J183" s="112"/>
      <c r="K183" s="112"/>
      <c r="L183" s="148"/>
      <c r="M183" s="148"/>
    </row>
    <row r="184" spans="1:13" x14ac:dyDescent="0.25">
      <c r="A184" s="62">
        <v>183</v>
      </c>
      <c r="B184" s="155"/>
      <c r="C184" s="185"/>
      <c r="D184" s="182"/>
      <c r="E184" s="177"/>
      <c r="F184" s="151"/>
      <c r="G184" s="112"/>
      <c r="H184" s="112"/>
      <c r="I184" s="112"/>
      <c r="J184" s="112"/>
      <c r="K184" s="112"/>
      <c r="L184" s="148"/>
      <c r="M184" s="148"/>
    </row>
    <row r="185" spans="1:13" x14ac:dyDescent="0.25">
      <c r="A185" s="62">
        <v>184</v>
      </c>
      <c r="B185" s="155"/>
      <c r="C185" s="185"/>
      <c r="D185" s="182"/>
      <c r="E185" s="177"/>
      <c r="F185" s="151"/>
      <c r="G185" s="112"/>
      <c r="H185" s="112"/>
      <c r="I185" s="112"/>
      <c r="J185" s="112"/>
      <c r="K185" s="112"/>
      <c r="L185" s="148"/>
      <c r="M185" s="148"/>
    </row>
    <row r="186" spans="1:13" x14ac:dyDescent="0.25">
      <c r="A186" s="62">
        <v>185</v>
      </c>
      <c r="B186" s="155"/>
      <c r="C186" s="185"/>
      <c r="D186" s="182"/>
      <c r="E186" s="177"/>
      <c r="F186" s="151"/>
      <c r="G186" s="112"/>
      <c r="H186" s="112"/>
      <c r="I186" s="112"/>
      <c r="J186" s="112"/>
      <c r="K186" s="112"/>
      <c r="L186" s="148"/>
      <c r="M186" s="148"/>
    </row>
    <row r="187" spans="1:13" x14ac:dyDescent="0.25">
      <c r="A187" s="62">
        <v>186</v>
      </c>
      <c r="B187" s="155"/>
      <c r="C187" s="185"/>
      <c r="D187" s="182"/>
      <c r="E187" s="177"/>
      <c r="F187" s="151"/>
      <c r="G187" s="112"/>
      <c r="H187" s="112"/>
      <c r="I187" s="112"/>
      <c r="J187" s="112"/>
      <c r="K187" s="112"/>
      <c r="L187" s="148"/>
      <c r="M187" s="148"/>
    </row>
    <row r="188" spans="1:13" x14ac:dyDescent="0.25">
      <c r="A188" s="62">
        <v>187</v>
      </c>
      <c r="B188" s="155"/>
      <c r="C188" s="185"/>
      <c r="D188" s="182"/>
      <c r="E188" s="177"/>
      <c r="F188" s="151"/>
      <c r="G188" s="112"/>
      <c r="H188" s="112"/>
      <c r="I188" s="112"/>
      <c r="J188" s="112"/>
      <c r="K188" s="112"/>
      <c r="L188" s="148"/>
      <c r="M188" s="148"/>
    </row>
    <row r="189" spans="1:13" x14ac:dyDescent="0.25">
      <c r="A189" s="62">
        <v>188</v>
      </c>
      <c r="B189" s="155"/>
      <c r="C189" s="185"/>
      <c r="D189" s="182"/>
      <c r="E189" s="177"/>
      <c r="F189" s="151"/>
      <c r="G189" s="112"/>
      <c r="H189" s="112"/>
      <c r="I189" s="112"/>
      <c r="J189" s="112"/>
      <c r="K189" s="112"/>
      <c r="L189" s="148"/>
      <c r="M189" s="148"/>
    </row>
    <row r="190" spans="1:13" x14ac:dyDescent="0.25">
      <c r="A190" s="62">
        <v>189</v>
      </c>
      <c r="B190" s="155"/>
      <c r="C190" s="185"/>
      <c r="D190" s="182"/>
      <c r="E190" s="177"/>
      <c r="F190" s="151"/>
      <c r="G190" s="112"/>
      <c r="H190" s="112"/>
      <c r="I190" s="112"/>
      <c r="J190" s="112"/>
      <c r="K190" s="112"/>
      <c r="L190" s="148"/>
      <c r="M190" s="148"/>
    </row>
    <row r="191" spans="1:13" x14ac:dyDescent="0.25">
      <c r="A191" s="62">
        <v>190</v>
      </c>
      <c r="B191" s="155"/>
      <c r="C191" s="185"/>
      <c r="D191" s="182"/>
      <c r="E191" s="177"/>
      <c r="F191" s="151"/>
      <c r="G191" s="112"/>
      <c r="H191" s="112"/>
      <c r="I191" s="112"/>
      <c r="J191" s="112"/>
      <c r="K191" s="112"/>
      <c r="L191" s="148"/>
      <c r="M191" s="148"/>
    </row>
    <row r="192" spans="1:13" x14ac:dyDescent="0.25">
      <c r="A192" s="62">
        <v>191</v>
      </c>
      <c r="B192" s="155"/>
      <c r="C192" s="185"/>
      <c r="D192" s="182"/>
      <c r="E192" s="177"/>
      <c r="F192" s="151"/>
      <c r="G192" s="112"/>
      <c r="H192" s="112"/>
      <c r="I192" s="112"/>
      <c r="J192" s="112"/>
      <c r="K192" s="112"/>
      <c r="L192" s="148"/>
      <c r="M192" s="148"/>
    </row>
    <row r="193" spans="1:13" x14ac:dyDescent="0.25">
      <c r="A193" s="62">
        <v>192</v>
      </c>
      <c r="B193" s="155"/>
      <c r="C193" s="185"/>
      <c r="D193" s="182"/>
      <c r="E193" s="177"/>
      <c r="F193" s="151"/>
      <c r="G193" s="112"/>
      <c r="H193" s="112"/>
      <c r="I193" s="112"/>
      <c r="J193" s="112"/>
      <c r="K193" s="112"/>
      <c r="L193" s="148"/>
      <c r="M193" s="148"/>
    </row>
    <row r="194" spans="1:13" x14ac:dyDescent="0.25">
      <c r="A194" s="62">
        <v>193</v>
      </c>
      <c r="B194" s="155"/>
      <c r="C194" s="185"/>
      <c r="D194" s="182"/>
      <c r="E194" s="177"/>
      <c r="F194" s="151"/>
      <c r="G194" s="112"/>
      <c r="H194" s="112"/>
      <c r="I194" s="112"/>
      <c r="J194" s="112"/>
      <c r="K194" s="112"/>
      <c r="L194" s="148"/>
      <c r="M194" s="148"/>
    </row>
    <row r="195" spans="1:13" x14ac:dyDescent="0.25">
      <c r="A195" s="62">
        <v>194</v>
      </c>
      <c r="B195" s="155"/>
      <c r="C195" s="185"/>
      <c r="D195" s="182"/>
      <c r="E195" s="177"/>
      <c r="F195" s="151"/>
      <c r="G195" s="112"/>
      <c r="H195" s="112"/>
      <c r="I195" s="112"/>
      <c r="J195" s="112"/>
      <c r="K195" s="112"/>
      <c r="L195" s="148"/>
      <c r="M195" s="148"/>
    </row>
    <row r="196" spans="1:13" x14ac:dyDescent="0.25">
      <c r="A196" s="62">
        <v>195</v>
      </c>
      <c r="B196" s="155"/>
      <c r="C196" s="185"/>
      <c r="D196" s="182"/>
      <c r="E196" s="177"/>
      <c r="F196" s="151"/>
      <c r="G196" s="112"/>
      <c r="H196" s="112"/>
      <c r="I196" s="112"/>
      <c r="J196" s="112"/>
      <c r="K196" s="112"/>
      <c r="L196" s="148"/>
      <c r="M196" s="148"/>
    </row>
    <row r="197" spans="1:13" x14ac:dyDescent="0.25">
      <c r="A197" s="62">
        <v>196</v>
      </c>
      <c r="B197" s="155"/>
      <c r="C197" s="185"/>
      <c r="D197" s="182"/>
      <c r="E197" s="177"/>
      <c r="F197" s="151"/>
      <c r="G197" s="112"/>
      <c r="H197" s="112"/>
      <c r="I197" s="112"/>
      <c r="J197" s="112"/>
      <c r="K197" s="112"/>
      <c r="L197" s="148"/>
      <c r="M197" s="148"/>
    </row>
    <row r="198" spans="1:13" x14ac:dyDescent="0.25">
      <c r="A198" s="62">
        <v>197</v>
      </c>
      <c r="B198" s="155"/>
      <c r="C198" s="185"/>
      <c r="D198" s="182"/>
      <c r="E198" s="177"/>
      <c r="F198" s="151"/>
      <c r="G198" s="112"/>
      <c r="H198" s="112"/>
      <c r="I198" s="112"/>
      <c r="J198" s="112"/>
      <c r="K198" s="112"/>
      <c r="L198" s="148"/>
      <c r="M198" s="148"/>
    </row>
    <row r="199" spans="1:13" x14ac:dyDescent="0.25">
      <c r="A199" s="62">
        <v>198</v>
      </c>
      <c r="B199" s="155"/>
      <c r="C199" s="185"/>
      <c r="D199" s="182"/>
      <c r="E199" s="177"/>
      <c r="F199" s="151"/>
      <c r="G199" s="112"/>
      <c r="H199" s="112"/>
      <c r="I199" s="112"/>
      <c r="J199" s="112"/>
      <c r="K199" s="112"/>
      <c r="L199" s="148"/>
      <c r="M199" s="148"/>
    </row>
    <row r="200" spans="1:13" x14ac:dyDescent="0.25">
      <c r="A200" s="62">
        <v>199</v>
      </c>
      <c r="B200" s="155"/>
      <c r="C200" s="185"/>
      <c r="D200" s="182"/>
      <c r="E200" s="177"/>
      <c r="F200" s="151"/>
      <c r="G200" s="112"/>
      <c r="H200" s="112"/>
      <c r="I200" s="112"/>
      <c r="J200" s="112"/>
      <c r="K200" s="112"/>
      <c r="L200" s="148"/>
      <c r="M200" s="148"/>
    </row>
    <row r="201" spans="1:13" x14ac:dyDescent="0.25">
      <c r="A201" s="62">
        <v>200</v>
      </c>
      <c r="B201" s="155"/>
      <c r="C201" s="185"/>
      <c r="D201" s="182"/>
      <c r="E201" s="177"/>
      <c r="F201" s="151"/>
      <c r="G201" s="112"/>
      <c r="H201" s="112"/>
      <c r="I201" s="112"/>
      <c r="J201" s="112"/>
      <c r="K201" s="112"/>
      <c r="L201" s="148"/>
      <c r="M201" s="148"/>
    </row>
    <row r="202" spans="1:13" x14ac:dyDescent="0.25">
      <c r="A202" s="62">
        <v>201</v>
      </c>
      <c r="B202" s="155"/>
      <c r="C202" s="185"/>
      <c r="D202" s="182"/>
      <c r="E202" s="177"/>
      <c r="F202" s="151"/>
      <c r="G202" s="112"/>
      <c r="H202" s="112"/>
      <c r="I202" s="112"/>
      <c r="J202" s="112"/>
      <c r="K202" s="112"/>
      <c r="L202" s="148"/>
      <c r="M202" s="148"/>
    </row>
    <row r="203" spans="1:13" x14ac:dyDescent="0.25">
      <c r="A203" s="62">
        <v>202</v>
      </c>
      <c r="B203" s="155"/>
      <c r="C203" s="185"/>
      <c r="D203" s="182"/>
      <c r="E203" s="177"/>
      <c r="F203" s="151"/>
      <c r="G203" s="112"/>
      <c r="H203" s="112"/>
      <c r="I203" s="112"/>
      <c r="J203" s="112"/>
      <c r="K203" s="112"/>
      <c r="L203" s="148"/>
      <c r="M203" s="148"/>
    </row>
    <row r="204" spans="1:13" x14ac:dyDescent="0.25">
      <c r="A204" s="62">
        <v>203</v>
      </c>
      <c r="B204" s="155"/>
      <c r="C204" s="185"/>
      <c r="D204" s="182"/>
      <c r="E204" s="177"/>
      <c r="F204" s="151"/>
      <c r="G204" s="112"/>
      <c r="H204" s="112"/>
      <c r="I204" s="112"/>
      <c r="J204" s="112"/>
      <c r="K204" s="112"/>
      <c r="L204" s="148"/>
      <c r="M204" s="148"/>
    </row>
    <row r="205" spans="1:13" x14ac:dyDescent="0.25">
      <c r="A205" s="62">
        <v>204</v>
      </c>
      <c r="B205" s="155"/>
      <c r="C205" s="185"/>
      <c r="D205" s="182"/>
      <c r="E205" s="177"/>
      <c r="F205" s="151"/>
      <c r="G205" s="112"/>
      <c r="H205" s="112"/>
      <c r="I205" s="112"/>
      <c r="J205" s="112"/>
      <c r="K205" s="112"/>
      <c r="L205" s="148"/>
      <c r="M205" s="148"/>
    </row>
    <row r="206" spans="1:13" x14ac:dyDescent="0.25">
      <c r="A206" s="62">
        <v>205</v>
      </c>
      <c r="B206" s="155"/>
      <c r="C206" s="185"/>
      <c r="D206" s="182"/>
      <c r="E206" s="177"/>
      <c r="F206" s="151"/>
      <c r="G206" s="112"/>
      <c r="H206" s="112"/>
      <c r="I206" s="112"/>
      <c r="J206" s="112"/>
      <c r="K206" s="112"/>
      <c r="L206" s="148"/>
      <c r="M206" s="148"/>
    </row>
    <row r="207" spans="1:13" x14ac:dyDescent="0.25">
      <c r="A207" s="62">
        <v>206</v>
      </c>
      <c r="B207" s="155"/>
      <c r="C207" s="185"/>
      <c r="D207" s="182"/>
      <c r="E207" s="177"/>
      <c r="F207" s="151"/>
      <c r="G207" s="112"/>
      <c r="H207" s="112"/>
      <c r="I207" s="112"/>
      <c r="J207" s="112"/>
      <c r="K207" s="112"/>
      <c r="L207" s="148"/>
      <c r="M207" s="148"/>
    </row>
    <row r="208" spans="1:13" x14ac:dyDescent="0.25">
      <c r="A208" s="62">
        <v>207</v>
      </c>
      <c r="B208" s="155"/>
      <c r="C208" s="185"/>
      <c r="D208" s="182"/>
      <c r="E208" s="177"/>
      <c r="F208" s="151"/>
      <c r="G208" s="112"/>
      <c r="H208" s="112"/>
      <c r="I208" s="112"/>
      <c r="J208" s="112"/>
      <c r="K208" s="112"/>
      <c r="L208" s="148"/>
      <c r="M208" s="148"/>
    </row>
    <row r="209" spans="1:13" x14ac:dyDescent="0.25">
      <c r="A209" s="62">
        <v>208</v>
      </c>
      <c r="B209" s="155"/>
      <c r="C209" s="185"/>
      <c r="D209" s="182"/>
      <c r="E209" s="177"/>
      <c r="F209" s="151"/>
      <c r="G209" s="112"/>
      <c r="H209" s="112"/>
      <c r="I209" s="112"/>
      <c r="J209" s="112"/>
      <c r="K209" s="112"/>
      <c r="L209" s="148"/>
      <c r="M209" s="148"/>
    </row>
    <row r="210" spans="1:13" x14ac:dyDescent="0.25">
      <c r="A210" s="62">
        <v>209</v>
      </c>
      <c r="B210" s="155"/>
      <c r="C210" s="185"/>
      <c r="D210" s="182"/>
      <c r="E210" s="177"/>
      <c r="F210" s="151"/>
      <c r="G210" s="112"/>
      <c r="H210" s="112"/>
      <c r="I210" s="112"/>
      <c r="J210" s="112"/>
      <c r="K210" s="112"/>
      <c r="L210" s="148"/>
      <c r="M210" s="148"/>
    </row>
    <row r="211" spans="1:13" x14ac:dyDescent="0.25">
      <c r="A211" s="62">
        <v>210</v>
      </c>
      <c r="B211" s="155"/>
      <c r="C211" s="185"/>
      <c r="D211" s="182"/>
      <c r="E211" s="177"/>
      <c r="F211" s="151"/>
      <c r="G211" s="112"/>
      <c r="H211" s="112"/>
      <c r="I211" s="112"/>
      <c r="J211" s="112"/>
      <c r="K211" s="112"/>
      <c r="L211" s="148"/>
      <c r="M211" s="148"/>
    </row>
    <row r="212" spans="1:13" x14ac:dyDescent="0.25">
      <c r="A212" s="62">
        <v>211</v>
      </c>
      <c r="B212" s="155"/>
      <c r="C212" s="185"/>
      <c r="D212" s="182"/>
      <c r="E212" s="177"/>
      <c r="F212" s="151"/>
      <c r="G212" s="112"/>
      <c r="H212" s="112"/>
      <c r="I212" s="112"/>
      <c r="J212" s="112"/>
      <c r="K212" s="112"/>
      <c r="L212" s="148"/>
      <c r="M212" s="148"/>
    </row>
    <row r="213" spans="1:13" x14ac:dyDescent="0.25">
      <c r="A213" s="62">
        <v>212</v>
      </c>
      <c r="B213" s="155"/>
      <c r="C213" s="185"/>
      <c r="D213" s="182"/>
      <c r="E213" s="177"/>
      <c r="F213" s="151"/>
      <c r="G213" s="112"/>
      <c r="H213" s="112"/>
      <c r="I213" s="112"/>
      <c r="J213" s="112"/>
      <c r="K213" s="112"/>
      <c r="L213" s="148"/>
      <c r="M213" s="148"/>
    </row>
    <row r="214" spans="1:13" x14ac:dyDescent="0.25">
      <c r="A214" s="62">
        <v>213</v>
      </c>
      <c r="B214" s="155"/>
      <c r="C214" s="185"/>
      <c r="D214" s="182"/>
      <c r="E214" s="177"/>
      <c r="F214" s="151"/>
      <c r="G214" s="112"/>
      <c r="H214" s="112"/>
      <c r="I214" s="112"/>
      <c r="J214" s="112"/>
      <c r="K214" s="112"/>
      <c r="L214" s="148"/>
      <c r="M214" s="148"/>
    </row>
    <row r="215" spans="1:13" x14ac:dyDescent="0.25">
      <c r="A215" s="62">
        <v>214</v>
      </c>
      <c r="B215" s="155"/>
      <c r="C215" s="185"/>
      <c r="D215" s="182"/>
      <c r="E215" s="177"/>
      <c r="F215" s="151"/>
      <c r="G215" s="112"/>
      <c r="H215" s="112"/>
      <c r="I215" s="112"/>
      <c r="J215" s="112"/>
      <c r="K215" s="112"/>
      <c r="L215" s="148"/>
      <c r="M215" s="148"/>
    </row>
    <row r="216" spans="1:13" x14ac:dyDescent="0.25">
      <c r="A216" s="62">
        <v>215</v>
      </c>
      <c r="B216" s="155"/>
      <c r="C216" s="185"/>
      <c r="D216" s="182"/>
      <c r="E216" s="177"/>
      <c r="F216" s="151"/>
      <c r="G216" s="112"/>
      <c r="H216" s="112"/>
      <c r="I216" s="112"/>
      <c r="J216" s="112"/>
      <c r="K216" s="112"/>
      <c r="L216" s="148"/>
      <c r="M216" s="148"/>
    </row>
    <row r="217" spans="1:13" x14ac:dyDescent="0.25">
      <c r="A217" s="62">
        <v>216</v>
      </c>
      <c r="B217" s="155"/>
      <c r="C217" s="185"/>
      <c r="D217" s="182"/>
      <c r="E217" s="177"/>
      <c r="F217" s="151"/>
      <c r="G217" s="112"/>
      <c r="H217" s="112"/>
      <c r="I217" s="112"/>
      <c r="J217" s="112"/>
      <c r="K217" s="112"/>
      <c r="L217" s="148"/>
      <c r="M217" s="148"/>
    </row>
    <row r="218" spans="1:13" x14ac:dyDescent="0.25">
      <c r="A218" s="62">
        <v>217</v>
      </c>
      <c r="B218" s="155"/>
      <c r="C218" s="185"/>
      <c r="D218" s="182"/>
      <c r="E218" s="177"/>
      <c r="F218" s="151"/>
      <c r="G218" s="112"/>
      <c r="H218" s="112"/>
      <c r="I218" s="112"/>
      <c r="J218" s="112"/>
      <c r="K218" s="112"/>
      <c r="L218" s="148"/>
      <c r="M218" s="148"/>
    </row>
    <row r="219" spans="1:13" x14ac:dyDescent="0.25">
      <c r="A219" s="62">
        <v>218</v>
      </c>
      <c r="B219" s="155"/>
      <c r="C219" s="185"/>
      <c r="D219" s="182"/>
      <c r="E219" s="177"/>
      <c r="F219" s="151"/>
      <c r="G219" s="112"/>
      <c r="H219" s="112"/>
      <c r="I219" s="112"/>
      <c r="J219" s="112"/>
      <c r="K219" s="112"/>
      <c r="L219" s="148"/>
      <c r="M219" s="148"/>
    </row>
    <row r="220" spans="1:13" x14ac:dyDescent="0.25">
      <c r="A220" s="62">
        <v>219</v>
      </c>
      <c r="B220" s="155"/>
      <c r="C220" s="185"/>
      <c r="D220" s="182"/>
      <c r="E220" s="177"/>
      <c r="F220" s="151"/>
      <c r="G220" s="112"/>
      <c r="H220" s="112"/>
      <c r="I220" s="112"/>
      <c r="J220" s="112"/>
      <c r="K220" s="112"/>
      <c r="L220" s="148"/>
      <c r="M220" s="148"/>
    </row>
    <row r="221" spans="1:13" x14ac:dyDescent="0.25">
      <c r="A221" s="62">
        <v>220</v>
      </c>
      <c r="B221" s="155"/>
      <c r="C221" s="185"/>
      <c r="D221" s="182"/>
      <c r="E221" s="177"/>
      <c r="F221" s="151"/>
      <c r="G221" s="112"/>
      <c r="H221" s="112"/>
      <c r="I221" s="112"/>
      <c r="J221" s="112"/>
      <c r="K221" s="112"/>
      <c r="L221" s="148"/>
      <c r="M221" s="148"/>
    </row>
    <row r="222" spans="1:13" x14ac:dyDescent="0.25">
      <c r="A222" s="62">
        <v>221</v>
      </c>
      <c r="B222" s="155"/>
      <c r="C222" s="185"/>
      <c r="D222" s="182"/>
      <c r="E222" s="177"/>
      <c r="F222" s="151"/>
      <c r="G222" s="112"/>
      <c r="H222" s="112"/>
      <c r="I222" s="112"/>
      <c r="J222" s="112"/>
      <c r="K222" s="112"/>
      <c r="L222" s="148"/>
      <c r="M222" s="148"/>
    </row>
    <row r="223" spans="1:13" x14ac:dyDescent="0.25">
      <c r="A223" s="62">
        <v>222</v>
      </c>
      <c r="B223" s="155"/>
      <c r="C223" s="185"/>
      <c r="D223" s="182"/>
      <c r="E223" s="177"/>
      <c r="F223" s="151"/>
      <c r="G223" s="112"/>
      <c r="H223" s="112"/>
      <c r="I223" s="112"/>
      <c r="J223" s="112"/>
      <c r="K223" s="112"/>
      <c r="L223" s="148"/>
      <c r="M223" s="148"/>
    </row>
    <row r="224" spans="1:13" x14ac:dyDescent="0.25">
      <c r="A224" s="62">
        <v>223</v>
      </c>
      <c r="B224" s="155"/>
      <c r="C224" s="185"/>
      <c r="D224" s="182"/>
      <c r="E224" s="177"/>
      <c r="F224" s="151"/>
      <c r="G224" s="112"/>
      <c r="H224" s="112"/>
      <c r="I224" s="112"/>
      <c r="J224" s="112"/>
      <c r="K224" s="112"/>
      <c r="L224" s="148"/>
      <c r="M224" s="148"/>
    </row>
    <row r="225" spans="1:13" x14ac:dyDescent="0.25">
      <c r="A225" s="62">
        <v>224</v>
      </c>
      <c r="B225" s="155"/>
      <c r="C225" s="185"/>
      <c r="D225" s="182"/>
      <c r="E225" s="177"/>
      <c r="F225" s="151"/>
      <c r="G225" s="112"/>
      <c r="H225" s="112"/>
      <c r="I225" s="112"/>
      <c r="J225" s="112"/>
      <c r="K225" s="112"/>
      <c r="L225" s="148"/>
      <c r="M225" s="148"/>
    </row>
    <row r="226" spans="1:13" x14ac:dyDescent="0.25">
      <c r="A226" s="62">
        <v>225</v>
      </c>
      <c r="B226" s="155"/>
      <c r="C226" s="185"/>
      <c r="D226" s="182"/>
      <c r="E226" s="177"/>
      <c r="F226" s="151"/>
      <c r="G226" s="112"/>
      <c r="H226" s="112"/>
      <c r="I226" s="112"/>
      <c r="J226" s="112"/>
      <c r="K226" s="112"/>
      <c r="L226" s="148"/>
      <c r="M226" s="148"/>
    </row>
    <row r="227" spans="1:13" x14ac:dyDescent="0.25">
      <c r="A227" s="62">
        <v>226</v>
      </c>
      <c r="B227" s="155"/>
      <c r="C227" s="185"/>
      <c r="D227" s="182"/>
      <c r="E227" s="177"/>
      <c r="F227" s="151"/>
      <c r="G227" s="112"/>
      <c r="H227" s="112"/>
      <c r="I227" s="112"/>
      <c r="J227" s="112"/>
      <c r="K227" s="112"/>
      <c r="L227" s="148"/>
      <c r="M227" s="148"/>
    </row>
    <row r="228" spans="1:13" x14ac:dyDescent="0.25">
      <c r="A228" s="62">
        <v>227</v>
      </c>
      <c r="B228" s="155"/>
      <c r="C228" s="185"/>
      <c r="D228" s="182"/>
      <c r="E228" s="177"/>
      <c r="F228" s="151"/>
      <c r="G228" s="112"/>
      <c r="H228" s="112"/>
      <c r="I228" s="112"/>
      <c r="J228" s="112"/>
      <c r="K228" s="112"/>
      <c r="L228" s="148"/>
      <c r="M228" s="148"/>
    </row>
    <row r="229" spans="1:13" x14ac:dyDescent="0.25">
      <c r="A229" s="62">
        <v>228</v>
      </c>
      <c r="B229" s="155"/>
      <c r="C229" s="185"/>
      <c r="D229" s="182"/>
      <c r="E229" s="177"/>
      <c r="F229" s="151"/>
      <c r="G229" s="112"/>
      <c r="H229" s="112"/>
      <c r="I229" s="112"/>
      <c r="J229" s="112"/>
      <c r="K229" s="112"/>
      <c r="L229" s="148"/>
      <c r="M229" s="148"/>
    </row>
    <row r="230" spans="1:13" x14ac:dyDescent="0.25">
      <c r="A230" s="62">
        <v>229</v>
      </c>
      <c r="B230" s="155"/>
      <c r="C230" s="185"/>
      <c r="D230" s="182"/>
      <c r="E230" s="177"/>
      <c r="F230" s="151"/>
      <c r="G230" s="112"/>
      <c r="H230" s="112"/>
      <c r="I230" s="112"/>
      <c r="J230" s="112"/>
      <c r="K230" s="112"/>
      <c r="L230" s="148"/>
      <c r="M230" s="148"/>
    </row>
    <row r="231" spans="1:13" x14ac:dyDescent="0.25">
      <c r="A231" s="62">
        <v>230</v>
      </c>
      <c r="B231" s="155"/>
      <c r="C231" s="185"/>
      <c r="D231" s="182"/>
      <c r="E231" s="177"/>
      <c r="F231" s="151"/>
      <c r="G231" s="112"/>
      <c r="H231" s="112"/>
      <c r="I231" s="112"/>
      <c r="J231" s="112"/>
      <c r="K231" s="112"/>
      <c r="L231" s="148"/>
      <c r="M231" s="148"/>
    </row>
    <row r="232" spans="1:13" x14ac:dyDescent="0.25">
      <c r="A232" s="62">
        <v>231</v>
      </c>
      <c r="B232" s="155"/>
      <c r="C232" s="185"/>
      <c r="D232" s="182"/>
      <c r="E232" s="177"/>
      <c r="F232" s="151"/>
      <c r="G232" s="112"/>
      <c r="H232" s="112"/>
      <c r="I232" s="112"/>
      <c r="J232" s="112"/>
      <c r="K232" s="112"/>
      <c r="L232" s="148"/>
      <c r="M232" s="148"/>
    </row>
    <row r="233" spans="1:13" x14ac:dyDescent="0.25">
      <c r="A233" s="62">
        <v>232</v>
      </c>
      <c r="B233" s="155"/>
      <c r="C233" s="185"/>
      <c r="D233" s="182"/>
      <c r="E233" s="177"/>
      <c r="F233" s="151"/>
      <c r="G233" s="112"/>
      <c r="H233" s="112"/>
      <c r="I233" s="112"/>
      <c r="J233" s="112"/>
      <c r="K233" s="112"/>
      <c r="L233" s="148"/>
      <c r="M233" s="148"/>
    </row>
    <row r="234" spans="1:13" x14ac:dyDescent="0.25">
      <c r="A234" s="62">
        <v>233</v>
      </c>
      <c r="B234" s="155"/>
      <c r="C234" s="185"/>
      <c r="D234" s="182"/>
      <c r="E234" s="177"/>
      <c r="F234" s="151"/>
      <c r="G234" s="112"/>
      <c r="H234" s="112"/>
      <c r="I234" s="112"/>
      <c r="J234" s="112"/>
      <c r="K234" s="112"/>
      <c r="L234" s="148"/>
      <c r="M234" s="148"/>
    </row>
    <row r="235" spans="1:13" x14ac:dyDescent="0.25">
      <c r="A235" s="62">
        <v>234</v>
      </c>
      <c r="B235" s="155"/>
      <c r="C235" s="185"/>
      <c r="D235" s="182"/>
      <c r="E235" s="177"/>
      <c r="F235" s="151"/>
      <c r="G235" s="112"/>
      <c r="H235" s="112"/>
      <c r="I235" s="112"/>
      <c r="J235" s="112"/>
      <c r="K235" s="112"/>
      <c r="L235" s="148"/>
      <c r="M235" s="148"/>
    </row>
    <row r="236" spans="1:13" x14ac:dyDescent="0.25">
      <c r="A236" s="62">
        <v>235</v>
      </c>
      <c r="B236" s="155"/>
      <c r="C236" s="185"/>
      <c r="D236" s="182"/>
      <c r="E236" s="177"/>
      <c r="F236" s="151"/>
      <c r="G236" s="112"/>
      <c r="H236" s="112"/>
      <c r="I236" s="112"/>
      <c r="J236" s="112"/>
      <c r="K236" s="112"/>
      <c r="L236" s="148"/>
      <c r="M236" s="148"/>
    </row>
    <row r="237" spans="1:13" x14ac:dyDescent="0.25">
      <c r="A237" s="62">
        <v>236</v>
      </c>
      <c r="B237" s="155"/>
      <c r="C237" s="185"/>
      <c r="D237" s="182"/>
      <c r="E237" s="177"/>
      <c r="F237" s="151"/>
      <c r="G237" s="112"/>
      <c r="H237" s="112"/>
      <c r="I237" s="112"/>
      <c r="J237" s="112"/>
      <c r="K237" s="112"/>
      <c r="L237" s="148"/>
      <c r="M237" s="148"/>
    </row>
    <row r="238" spans="1:13" x14ac:dyDescent="0.25">
      <c r="A238" s="62">
        <v>237</v>
      </c>
      <c r="B238" s="155"/>
      <c r="C238" s="185"/>
      <c r="D238" s="182"/>
      <c r="E238" s="177"/>
      <c r="F238" s="151"/>
      <c r="G238" s="112"/>
      <c r="H238" s="112"/>
      <c r="I238" s="112"/>
      <c r="J238" s="112"/>
      <c r="K238" s="112"/>
      <c r="L238" s="148"/>
      <c r="M238" s="148"/>
    </row>
    <row r="239" spans="1:13" x14ac:dyDescent="0.25">
      <c r="A239" s="62">
        <v>238</v>
      </c>
      <c r="B239" s="155"/>
      <c r="C239" s="185"/>
      <c r="D239" s="182"/>
      <c r="E239" s="177"/>
      <c r="F239" s="151"/>
      <c r="G239" s="112"/>
      <c r="H239" s="112"/>
      <c r="I239" s="112"/>
      <c r="J239" s="112"/>
      <c r="K239" s="112"/>
      <c r="L239" s="148"/>
      <c r="M239" s="148"/>
    </row>
    <row r="240" spans="1:13" x14ac:dyDescent="0.25">
      <c r="A240" s="62">
        <v>239</v>
      </c>
      <c r="B240" s="155"/>
      <c r="C240" s="185"/>
      <c r="D240" s="182"/>
      <c r="E240" s="177"/>
      <c r="F240" s="151"/>
      <c r="G240" s="112"/>
      <c r="H240" s="112"/>
      <c r="I240" s="112"/>
      <c r="J240" s="112"/>
      <c r="K240" s="112"/>
      <c r="L240" s="148"/>
      <c r="M240" s="148"/>
    </row>
    <row r="241" spans="1:13" x14ac:dyDescent="0.25">
      <c r="A241" s="62">
        <v>240</v>
      </c>
      <c r="B241" s="155"/>
      <c r="C241" s="185"/>
      <c r="D241" s="182"/>
      <c r="E241" s="177"/>
      <c r="F241" s="151"/>
      <c r="G241" s="112"/>
      <c r="H241" s="112"/>
      <c r="I241" s="112"/>
      <c r="J241" s="112"/>
      <c r="K241" s="112"/>
      <c r="L241" s="148"/>
      <c r="M241" s="148"/>
    </row>
    <row r="242" spans="1:13" x14ac:dyDescent="0.25">
      <c r="A242" s="62">
        <v>241</v>
      </c>
      <c r="B242" s="155"/>
      <c r="C242" s="185"/>
      <c r="D242" s="182"/>
      <c r="E242" s="177"/>
      <c r="F242" s="151"/>
      <c r="G242" s="112"/>
      <c r="H242" s="112"/>
      <c r="I242" s="112"/>
      <c r="J242" s="112"/>
      <c r="K242" s="112"/>
      <c r="L242" s="148"/>
      <c r="M242" s="148"/>
    </row>
    <row r="243" spans="1:13" x14ac:dyDescent="0.25">
      <c r="A243" s="62">
        <v>242</v>
      </c>
      <c r="B243" s="155"/>
      <c r="C243" s="185"/>
      <c r="D243" s="182"/>
      <c r="E243" s="177"/>
      <c r="F243" s="151"/>
      <c r="G243" s="112"/>
      <c r="H243" s="112"/>
      <c r="I243" s="112"/>
      <c r="J243" s="112"/>
      <c r="K243" s="112"/>
      <c r="L243" s="148"/>
      <c r="M243" s="148"/>
    </row>
    <row r="244" spans="1:13" x14ac:dyDescent="0.25">
      <c r="A244" s="62">
        <v>243</v>
      </c>
      <c r="B244" s="155"/>
      <c r="C244" s="185"/>
      <c r="D244" s="182"/>
      <c r="E244" s="177"/>
      <c r="F244" s="151"/>
      <c r="G244" s="112"/>
      <c r="H244" s="112"/>
      <c r="I244" s="112"/>
      <c r="J244" s="112"/>
      <c r="K244" s="112"/>
      <c r="L244" s="148"/>
      <c r="M244" s="148"/>
    </row>
    <row r="245" spans="1:13" x14ac:dyDescent="0.25">
      <c r="A245" s="62">
        <v>244</v>
      </c>
      <c r="B245" s="155"/>
      <c r="C245" s="185"/>
      <c r="D245" s="182"/>
      <c r="E245" s="177"/>
      <c r="F245" s="151"/>
      <c r="G245" s="112"/>
      <c r="H245" s="112"/>
      <c r="I245" s="112"/>
      <c r="J245" s="112"/>
      <c r="K245" s="112"/>
      <c r="L245" s="148"/>
      <c r="M245" s="148"/>
    </row>
    <row r="246" spans="1:13" x14ac:dyDescent="0.25">
      <c r="A246" s="62">
        <v>245</v>
      </c>
      <c r="B246" s="155"/>
      <c r="C246" s="185"/>
      <c r="D246" s="182"/>
      <c r="E246" s="177"/>
      <c r="F246" s="151"/>
      <c r="G246" s="112"/>
      <c r="H246" s="112"/>
      <c r="I246" s="112"/>
      <c r="J246" s="112"/>
      <c r="K246" s="112"/>
      <c r="L246" s="148"/>
      <c r="M246" s="148"/>
    </row>
    <row r="247" spans="1:13" x14ac:dyDescent="0.25">
      <c r="A247" s="62">
        <v>246</v>
      </c>
      <c r="B247" s="155"/>
      <c r="C247" s="185"/>
      <c r="D247" s="182"/>
      <c r="E247" s="177"/>
      <c r="F247" s="151"/>
      <c r="G247" s="112"/>
      <c r="H247" s="112"/>
      <c r="I247" s="112"/>
      <c r="J247" s="112"/>
      <c r="K247" s="112"/>
      <c r="L247" s="148"/>
      <c r="M247" s="148"/>
    </row>
    <row r="248" spans="1:13" x14ac:dyDescent="0.25">
      <c r="A248" s="62">
        <v>247</v>
      </c>
      <c r="B248" s="155"/>
      <c r="C248" s="185"/>
      <c r="D248" s="182"/>
      <c r="E248" s="177"/>
      <c r="F248" s="151"/>
      <c r="G248" s="112"/>
      <c r="H248" s="112"/>
      <c r="I248" s="112"/>
      <c r="J248" s="112"/>
      <c r="K248" s="112"/>
      <c r="L248" s="148"/>
      <c r="M248" s="148"/>
    </row>
    <row r="249" spans="1:13" x14ac:dyDescent="0.25">
      <c r="A249" s="62">
        <v>248</v>
      </c>
      <c r="B249" s="155"/>
      <c r="C249" s="185"/>
      <c r="D249" s="182"/>
      <c r="E249" s="177"/>
      <c r="F249" s="151"/>
      <c r="G249" s="112"/>
      <c r="H249" s="112"/>
      <c r="I249" s="112"/>
      <c r="J249" s="112"/>
      <c r="K249" s="112"/>
      <c r="L249" s="148"/>
      <c r="M249" s="148"/>
    </row>
    <row r="250" spans="1:13" x14ac:dyDescent="0.25">
      <c r="A250" s="62">
        <v>249</v>
      </c>
      <c r="B250" s="155"/>
      <c r="C250" s="185"/>
      <c r="D250" s="182"/>
      <c r="E250" s="177"/>
      <c r="F250" s="151"/>
      <c r="G250" s="112"/>
      <c r="H250" s="112"/>
      <c r="I250" s="112"/>
      <c r="J250" s="112"/>
      <c r="K250" s="112"/>
      <c r="L250" s="148"/>
      <c r="M250" s="148"/>
    </row>
    <row r="251" spans="1:13" x14ac:dyDescent="0.25">
      <c r="A251" s="62">
        <v>250</v>
      </c>
      <c r="B251" s="155"/>
      <c r="C251" s="185"/>
      <c r="D251" s="182"/>
      <c r="E251" s="177"/>
      <c r="F251" s="151"/>
      <c r="G251" s="112"/>
      <c r="H251" s="112"/>
      <c r="I251" s="112"/>
      <c r="J251" s="112"/>
      <c r="K251" s="112"/>
      <c r="L251" s="148"/>
      <c r="M251" s="148"/>
    </row>
    <row r="252" spans="1:13" x14ac:dyDescent="0.25">
      <c r="A252" s="62">
        <v>251</v>
      </c>
      <c r="B252" s="155"/>
      <c r="C252" s="185"/>
      <c r="D252" s="182"/>
      <c r="E252" s="177"/>
      <c r="F252" s="151"/>
      <c r="G252" s="112"/>
      <c r="H252" s="112"/>
      <c r="I252" s="112"/>
      <c r="J252" s="112"/>
      <c r="K252" s="112"/>
      <c r="L252" s="148"/>
      <c r="M252" s="148"/>
    </row>
    <row r="253" spans="1:13" x14ac:dyDescent="0.25">
      <c r="A253" s="62">
        <v>252</v>
      </c>
      <c r="B253" s="155"/>
      <c r="C253" s="185"/>
      <c r="D253" s="182"/>
      <c r="E253" s="177"/>
      <c r="F253" s="151"/>
      <c r="G253" s="112"/>
      <c r="H253" s="112"/>
      <c r="I253" s="112"/>
      <c r="J253" s="112"/>
      <c r="K253" s="112"/>
      <c r="L253" s="148"/>
      <c r="M253" s="148"/>
    </row>
    <row r="254" spans="1:13" x14ac:dyDescent="0.25">
      <c r="A254" s="62">
        <v>253</v>
      </c>
      <c r="B254" s="155"/>
      <c r="C254" s="185"/>
      <c r="D254" s="182"/>
      <c r="E254" s="177"/>
      <c r="F254" s="151"/>
      <c r="G254" s="112"/>
      <c r="H254" s="112"/>
      <c r="I254" s="112"/>
      <c r="J254" s="112"/>
      <c r="K254" s="112"/>
      <c r="L254" s="148"/>
      <c r="M254" s="148"/>
    </row>
    <row r="255" spans="1:13" x14ac:dyDescent="0.25">
      <c r="A255" s="62">
        <v>254</v>
      </c>
      <c r="B255" s="155"/>
      <c r="C255" s="185"/>
      <c r="D255" s="182"/>
      <c r="E255" s="177"/>
      <c r="F255" s="151"/>
      <c r="G255" s="112"/>
      <c r="H255" s="112"/>
      <c r="I255" s="112"/>
      <c r="J255" s="112"/>
      <c r="K255" s="112"/>
      <c r="L255" s="148"/>
      <c r="M255" s="148"/>
    </row>
    <row r="256" spans="1:13" x14ac:dyDescent="0.25">
      <c r="A256" s="62">
        <v>255</v>
      </c>
      <c r="B256" s="155"/>
      <c r="C256" s="185"/>
      <c r="D256" s="182"/>
      <c r="E256" s="177"/>
      <c r="F256" s="151"/>
      <c r="G256" s="112"/>
      <c r="H256" s="112"/>
      <c r="I256" s="112"/>
      <c r="J256" s="112"/>
      <c r="K256" s="112"/>
      <c r="L256" s="148"/>
      <c r="M256" s="148"/>
    </row>
    <row r="257" spans="1:13" x14ac:dyDescent="0.25">
      <c r="A257" s="62">
        <v>256</v>
      </c>
      <c r="B257" s="155"/>
      <c r="C257" s="185"/>
      <c r="D257" s="182"/>
      <c r="E257" s="177"/>
      <c r="F257" s="151"/>
      <c r="G257" s="112"/>
      <c r="H257" s="112"/>
      <c r="I257" s="112"/>
      <c r="J257" s="112"/>
      <c r="K257" s="112"/>
      <c r="L257" s="148"/>
      <c r="M257" s="148"/>
    </row>
    <row r="258" spans="1:13" x14ac:dyDescent="0.25">
      <c r="A258" s="62">
        <v>257</v>
      </c>
      <c r="B258" s="155"/>
      <c r="C258" s="185"/>
      <c r="D258" s="182"/>
      <c r="E258" s="177"/>
      <c r="F258" s="151"/>
      <c r="G258" s="112"/>
      <c r="H258" s="112"/>
      <c r="I258" s="112"/>
      <c r="J258" s="112"/>
      <c r="K258" s="112"/>
      <c r="L258" s="148"/>
      <c r="M258" s="148"/>
    </row>
    <row r="259" spans="1:13" x14ac:dyDescent="0.25">
      <c r="A259" s="62">
        <v>258</v>
      </c>
      <c r="B259" s="155"/>
      <c r="C259" s="185"/>
      <c r="D259" s="182"/>
      <c r="E259" s="177"/>
      <c r="F259" s="151"/>
      <c r="G259" s="112"/>
      <c r="H259" s="112"/>
      <c r="I259" s="112"/>
      <c r="J259" s="112"/>
      <c r="K259" s="112"/>
      <c r="L259" s="148"/>
      <c r="M259" s="148"/>
    </row>
    <row r="260" spans="1:13" x14ac:dyDescent="0.25">
      <c r="A260" s="62">
        <v>259</v>
      </c>
      <c r="B260" s="155"/>
      <c r="C260" s="185"/>
      <c r="D260" s="182"/>
      <c r="E260" s="177"/>
      <c r="F260" s="151"/>
      <c r="G260" s="112"/>
      <c r="H260" s="112"/>
      <c r="I260" s="112"/>
      <c r="J260" s="112"/>
      <c r="K260" s="112"/>
      <c r="L260" s="148"/>
      <c r="M260" s="148"/>
    </row>
    <row r="261" spans="1:13" x14ac:dyDescent="0.25">
      <c r="A261" s="62">
        <v>260</v>
      </c>
      <c r="B261" s="155"/>
      <c r="C261" s="185"/>
      <c r="D261" s="182"/>
      <c r="E261" s="177"/>
      <c r="F261" s="151"/>
      <c r="G261" s="112"/>
      <c r="H261" s="112"/>
      <c r="I261" s="112"/>
      <c r="J261" s="112"/>
      <c r="K261" s="112"/>
      <c r="L261" s="148"/>
      <c r="M261" s="148"/>
    </row>
    <row r="262" spans="1:13" x14ac:dyDescent="0.25">
      <c r="A262" s="62">
        <v>261</v>
      </c>
      <c r="B262" s="155"/>
      <c r="C262" s="185"/>
      <c r="D262" s="182"/>
      <c r="E262" s="177"/>
      <c r="F262" s="151"/>
      <c r="G262" s="112"/>
      <c r="H262" s="112"/>
      <c r="I262" s="112"/>
      <c r="J262" s="112"/>
      <c r="K262" s="112"/>
      <c r="L262" s="148"/>
      <c r="M262" s="148"/>
    </row>
    <row r="263" spans="1:13" x14ac:dyDescent="0.25">
      <c r="A263" s="62">
        <v>262</v>
      </c>
      <c r="B263" s="155"/>
      <c r="C263" s="185"/>
      <c r="D263" s="182"/>
      <c r="E263" s="177"/>
      <c r="F263" s="151"/>
      <c r="G263" s="112"/>
      <c r="H263" s="112"/>
      <c r="I263" s="112"/>
      <c r="J263" s="112"/>
      <c r="K263" s="112"/>
      <c r="L263" s="148"/>
      <c r="M263" s="148"/>
    </row>
    <row r="264" spans="1:13" x14ac:dyDescent="0.25">
      <c r="A264" s="62">
        <v>263</v>
      </c>
      <c r="B264" s="155"/>
      <c r="C264" s="185"/>
      <c r="D264" s="182"/>
      <c r="E264" s="177"/>
      <c r="F264" s="151"/>
      <c r="G264" s="112"/>
      <c r="H264" s="112"/>
      <c r="I264" s="112"/>
      <c r="J264" s="112"/>
      <c r="K264" s="112"/>
      <c r="L264" s="148"/>
      <c r="M264" s="148"/>
    </row>
    <row r="265" spans="1:13" x14ac:dyDescent="0.25">
      <c r="A265" s="62">
        <v>264</v>
      </c>
      <c r="B265" s="155"/>
      <c r="C265" s="185"/>
      <c r="D265" s="182"/>
      <c r="E265" s="177"/>
      <c r="F265" s="151"/>
      <c r="G265" s="112"/>
      <c r="H265" s="112"/>
      <c r="I265" s="112"/>
      <c r="J265" s="112"/>
      <c r="K265" s="112"/>
      <c r="L265" s="148"/>
      <c r="M265" s="148"/>
    </row>
    <row r="266" spans="1:13" x14ac:dyDescent="0.25">
      <c r="A266" s="62">
        <v>265</v>
      </c>
      <c r="B266" s="155"/>
      <c r="C266" s="185"/>
      <c r="D266" s="182"/>
      <c r="E266" s="177"/>
      <c r="F266" s="151"/>
      <c r="G266" s="112"/>
      <c r="H266" s="112"/>
      <c r="I266" s="112"/>
      <c r="J266" s="112"/>
      <c r="K266" s="112"/>
      <c r="L266" s="148"/>
      <c r="M266" s="148"/>
    </row>
    <row r="267" spans="1:13" x14ac:dyDescent="0.25">
      <c r="A267" s="62">
        <v>266</v>
      </c>
      <c r="B267" s="155"/>
      <c r="C267" s="185"/>
      <c r="D267" s="182"/>
      <c r="E267" s="177"/>
      <c r="F267" s="151"/>
      <c r="G267" s="112"/>
      <c r="H267" s="112"/>
      <c r="I267" s="112"/>
      <c r="J267" s="112"/>
      <c r="K267" s="112"/>
      <c r="L267" s="148"/>
      <c r="M267" s="148"/>
    </row>
    <row r="268" spans="1:13" x14ac:dyDescent="0.25">
      <c r="A268" s="62">
        <v>267</v>
      </c>
      <c r="B268" s="155"/>
      <c r="C268" s="185"/>
      <c r="D268" s="182"/>
      <c r="E268" s="177"/>
      <c r="F268" s="151"/>
      <c r="G268" s="112"/>
      <c r="H268" s="112"/>
      <c r="I268" s="112"/>
      <c r="J268" s="112"/>
      <c r="K268" s="112"/>
      <c r="L268" s="148"/>
      <c r="M268" s="148"/>
    </row>
    <row r="269" spans="1:13" x14ac:dyDescent="0.25">
      <c r="A269" s="62">
        <v>268</v>
      </c>
      <c r="B269" s="155"/>
      <c r="C269" s="185"/>
      <c r="D269" s="182"/>
      <c r="E269" s="177"/>
      <c r="F269" s="151"/>
      <c r="G269" s="112"/>
      <c r="H269" s="112"/>
      <c r="I269" s="112"/>
      <c r="J269" s="112"/>
      <c r="K269" s="112"/>
      <c r="L269" s="148"/>
      <c r="M269" s="148"/>
    </row>
    <row r="270" spans="1:13" x14ac:dyDescent="0.25">
      <c r="A270" s="62">
        <v>269</v>
      </c>
      <c r="B270" s="155"/>
      <c r="C270" s="185"/>
      <c r="D270" s="182"/>
      <c r="E270" s="177"/>
      <c r="F270" s="151"/>
      <c r="G270" s="112"/>
      <c r="H270" s="112"/>
      <c r="I270" s="112"/>
      <c r="J270" s="112"/>
      <c r="K270" s="112"/>
      <c r="L270" s="148"/>
      <c r="M270" s="148"/>
    </row>
    <row r="271" spans="1:13" x14ac:dyDescent="0.25">
      <c r="A271" s="62">
        <v>270</v>
      </c>
      <c r="B271" s="155"/>
      <c r="C271" s="185"/>
      <c r="D271" s="182"/>
      <c r="E271" s="177"/>
      <c r="F271" s="151"/>
      <c r="G271" s="112"/>
      <c r="H271" s="112"/>
      <c r="I271" s="112"/>
      <c r="J271" s="112"/>
      <c r="K271" s="112"/>
      <c r="L271" s="148"/>
      <c r="M271" s="148"/>
    </row>
    <row r="272" spans="1:13" x14ac:dyDescent="0.25">
      <c r="A272" s="62">
        <v>271</v>
      </c>
      <c r="B272" s="155"/>
      <c r="C272" s="185"/>
      <c r="D272" s="182"/>
      <c r="E272" s="177"/>
      <c r="F272" s="151"/>
      <c r="G272" s="112"/>
      <c r="H272" s="112"/>
      <c r="I272" s="112"/>
      <c r="J272" s="112"/>
      <c r="K272" s="112"/>
      <c r="L272" s="148"/>
      <c r="M272" s="148"/>
    </row>
    <row r="273" spans="1:13" x14ac:dyDescent="0.25">
      <c r="A273" s="62">
        <v>272</v>
      </c>
      <c r="B273" s="155"/>
      <c r="C273" s="185"/>
      <c r="D273" s="182"/>
      <c r="E273" s="177"/>
      <c r="F273" s="151"/>
      <c r="G273" s="112"/>
      <c r="H273" s="112"/>
      <c r="I273" s="112"/>
      <c r="J273" s="112"/>
      <c r="K273" s="112"/>
      <c r="L273" s="148"/>
      <c r="M273" s="148"/>
    </row>
    <row r="274" spans="1:13" x14ac:dyDescent="0.25">
      <c r="A274" s="62">
        <v>273</v>
      </c>
      <c r="B274" s="155"/>
      <c r="C274" s="185"/>
      <c r="D274" s="182"/>
      <c r="E274" s="177"/>
      <c r="F274" s="151"/>
      <c r="G274" s="112"/>
      <c r="H274" s="112"/>
      <c r="I274" s="112"/>
      <c r="J274" s="112"/>
      <c r="K274" s="112"/>
      <c r="L274" s="148"/>
      <c r="M274" s="148"/>
    </row>
    <row r="275" spans="1:13" x14ac:dyDescent="0.25">
      <c r="A275" s="62">
        <v>274</v>
      </c>
      <c r="B275" s="155"/>
      <c r="C275" s="185"/>
      <c r="D275" s="182"/>
      <c r="E275" s="177"/>
      <c r="F275" s="151"/>
      <c r="G275" s="112"/>
      <c r="H275" s="112"/>
      <c r="I275" s="112"/>
      <c r="J275" s="112"/>
      <c r="K275" s="112"/>
      <c r="L275" s="148"/>
      <c r="M275" s="148"/>
    </row>
    <row r="276" spans="1:13" x14ac:dyDescent="0.25">
      <c r="A276" s="62">
        <v>275</v>
      </c>
      <c r="B276" s="155"/>
      <c r="C276" s="185"/>
      <c r="D276" s="182"/>
      <c r="E276" s="177"/>
      <c r="F276" s="151"/>
      <c r="G276" s="112"/>
      <c r="H276" s="112"/>
      <c r="I276" s="112"/>
      <c r="J276" s="112"/>
      <c r="K276" s="112"/>
      <c r="L276" s="148"/>
      <c r="M276" s="148"/>
    </row>
    <row r="277" spans="1:13" x14ac:dyDescent="0.25">
      <c r="A277" s="62">
        <v>276</v>
      </c>
      <c r="B277" s="155"/>
      <c r="C277" s="185"/>
      <c r="D277" s="182"/>
      <c r="E277" s="177"/>
      <c r="F277" s="151"/>
      <c r="G277" s="112"/>
      <c r="H277" s="112"/>
      <c r="I277" s="112"/>
      <c r="J277" s="112"/>
      <c r="K277" s="112"/>
      <c r="L277" s="148"/>
      <c r="M277" s="148"/>
    </row>
    <row r="278" spans="1:13" x14ac:dyDescent="0.25">
      <c r="A278" s="62">
        <v>277</v>
      </c>
      <c r="B278" s="155"/>
      <c r="C278" s="185"/>
      <c r="D278" s="182"/>
      <c r="E278" s="177"/>
      <c r="F278" s="151"/>
      <c r="G278" s="112"/>
      <c r="H278" s="112"/>
      <c r="I278" s="112"/>
      <c r="J278" s="112"/>
      <c r="K278" s="112"/>
      <c r="L278" s="148"/>
      <c r="M278" s="148"/>
    </row>
    <row r="279" spans="1:13" x14ac:dyDescent="0.25">
      <c r="A279" s="62">
        <v>278</v>
      </c>
      <c r="B279" s="155"/>
      <c r="C279" s="185"/>
      <c r="D279" s="182"/>
      <c r="E279" s="177"/>
      <c r="F279" s="151"/>
      <c r="G279" s="112"/>
      <c r="H279" s="112"/>
      <c r="I279" s="112"/>
      <c r="J279" s="112"/>
      <c r="K279" s="112"/>
      <c r="L279" s="148"/>
      <c r="M279" s="148"/>
    </row>
    <row r="280" spans="1:13" x14ac:dyDescent="0.25">
      <c r="A280" s="62">
        <v>279</v>
      </c>
      <c r="B280" s="155"/>
      <c r="C280" s="185"/>
      <c r="D280" s="182"/>
      <c r="E280" s="177"/>
      <c r="F280" s="151"/>
      <c r="G280" s="112"/>
      <c r="H280" s="112"/>
      <c r="I280" s="112"/>
      <c r="J280" s="112"/>
      <c r="K280" s="112"/>
      <c r="L280" s="148"/>
      <c r="M280" s="148"/>
    </row>
    <row r="281" spans="1:13" x14ac:dyDescent="0.25">
      <c r="A281" s="62">
        <v>280</v>
      </c>
      <c r="B281" s="155"/>
      <c r="C281" s="185"/>
      <c r="D281" s="182"/>
      <c r="E281" s="177"/>
      <c r="F281" s="151"/>
      <c r="G281" s="112"/>
      <c r="H281" s="112"/>
      <c r="I281" s="112"/>
      <c r="J281" s="112"/>
      <c r="K281" s="112"/>
      <c r="L281" s="148"/>
      <c r="M281" s="148"/>
    </row>
    <row r="282" spans="1:13" x14ac:dyDescent="0.25">
      <c r="A282" s="62">
        <v>281</v>
      </c>
      <c r="B282" s="155"/>
      <c r="C282" s="185"/>
      <c r="D282" s="182"/>
      <c r="E282" s="177"/>
      <c r="F282" s="151"/>
      <c r="G282" s="112"/>
      <c r="H282" s="112"/>
      <c r="I282" s="112"/>
      <c r="J282" s="112"/>
      <c r="K282" s="112"/>
      <c r="L282" s="148"/>
      <c r="M282" s="148"/>
    </row>
    <row r="283" spans="1:13" x14ac:dyDescent="0.25">
      <c r="A283" s="62">
        <v>282</v>
      </c>
      <c r="B283" s="155"/>
      <c r="C283" s="185"/>
      <c r="D283" s="182"/>
      <c r="E283" s="177"/>
      <c r="F283" s="151"/>
      <c r="G283" s="112"/>
      <c r="H283" s="112"/>
      <c r="I283" s="112"/>
      <c r="J283" s="112"/>
      <c r="K283" s="112"/>
      <c r="L283" s="148"/>
      <c r="M283" s="148"/>
    </row>
    <row r="284" spans="1:13" x14ac:dyDescent="0.25">
      <c r="A284" s="62">
        <v>283</v>
      </c>
      <c r="B284" s="155"/>
      <c r="C284" s="185"/>
      <c r="D284" s="182"/>
      <c r="E284" s="177"/>
      <c r="F284" s="151"/>
      <c r="G284" s="112"/>
      <c r="H284" s="112"/>
      <c r="I284" s="112"/>
      <c r="J284" s="112"/>
      <c r="K284" s="112"/>
      <c r="L284" s="148"/>
      <c r="M284" s="148"/>
    </row>
    <row r="285" spans="1:13" x14ac:dyDescent="0.25">
      <c r="A285" s="62">
        <v>284</v>
      </c>
      <c r="B285" s="155"/>
      <c r="C285" s="185"/>
      <c r="D285" s="182"/>
      <c r="E285" s="177"/>
      <c r="F285" s="151"/>
      <c r="G285" s="112"/>
      <c r="H285" s="112"/>
      <c r="I285" s="112"/>
      <c r="J285" s="112"/>
      <c r="K285" s="112"/>
      <c r="L285" s="148"/>
      <c r="M285" s="148"/>
    </row>
    <row r="286" spans="1:13" x14ac:dyDescent="0.25">
      <c r="A286" s="62">
        <v>285</v>
      </c>
      <c r="B286" s="155"/>
      <c r="C286" s="185"/>
      <c r="D286" s="182"/>
      <c r="E286" s="177"/>
      <c r="F286" s="151"/>
      <c r="G286" s="112"/>
      <c r="H286" s="112"/>
      <c r="I286" s="112"/>
      <c r="J286" s="112"/>
      <c r="K286" s="112"/>
      <c r="L286" s="148"/>
      <c r="M286" s="148"/>
    </row>
    <row r="287" spans="1:13" x14ac:dyDescent="0.25">
      <c r="A287" s="62">
        <v>286</v>
      </c>
      <c r="B287" s="155"/>
      <c r="C287" s="185"/>
      <c r="D287" s="182"/>
      <c r="E287" s="177"/>
      <c r="F287" s="151"/>
      <c r="G287" s="112"/>
      <c r="H287" s="112"/>
      <c r="I287" s="112"/>
      <c r="J287" s="112"/>
      <c r="K287" s="112"/>
      <c r="L287" s="148"/>
      <c r="M287" s="148"/>
    </row>
    <row r="288" spans="1:13" x14ac:dyDescent="0.25">
      <c r="A288" s="62">
        <v>287</v>
      </c>
      <c r="B288" s="155"/>
      <c r="C288" s="185"/>
      <c r="D288" s="182"/>
      <c r="E288" s="177"/>
      <c r="F288" s="151"/>
      <c r="G288" s="112"/>
      <c r="H288" s="112"/>
      <c r="I288" s="112"/>
      <c r="J288" s="112"/>
      <c r="K288" s="112"/>
      <c r="L288" s="148"/>
      <c r="M288" s="148"/>
    </row>
    <row r="289" spans="1:13" x14ac:dyDescent="0.25">
      <c r="A289" s="62">
        <v>288</v>
      </c>
      <c r="B289" s="155"/>
      <c r="C289" s="185"/>
      <c r="D289" s="182"/>
      <c r="E289" s="177"/>
      <c r="F289" s="151"/>
      <c r="G289" s="112"/>
      <c r="H289" s="112"/>
      <c r="I289" s="112"/>
      <c r="J289" s="112"/>
      <c r="K289" s="112"/>
      <c r="L289" s="148"/>
      <c r="M289" s="148"/>
    </row>
    <row r="290" spans="1:13" x14ac:dyDescent="0.25">
      <c r="A290" s="62">
        <v>289</v>
      </c>
      <c r="B290" s="155"/>
      <c r="C290" s="185"/>
      <c r="D290" s="182"/>
      <c r="E290" s="177"/>
      <c r="F290" s="151"/>
      <c r="G290" s="112"/>
      <c r="H290" s="112"/>
      <c r="I290" s="112"/>
      <c r="J290" s="112"/>
      <c r="K290" s="112"/>
      <c r="L290" s="148"/>
      <c r="M290" s="148"/>
    </row>
    <row r="291" spans="1:13" x14ac:dyDescent="0.25">
      <c r="A291" s="62">
        <v>290</v>
      </c>
      <c r="B291" s="155"/>
      <c r="C291" s="185"/>
      <c r="D291" s="182"/>
      <c r="E291" s="177"/>
      <c r="F291" s="151"/>
      <c r="G291" s="112"/>
      <c r="H291" s="112"/>
      <c r="I291" s="112"/>
      <c r="J291" s="112"/>
      <c r="K291" s="112"/>
      <c r="L291" s="148"/>
      <c r="M291" s="148"/>
    </row>
    <row r="292" spans="1:13" x14ac:dyDescent="0.25">
      <c r="A292" s="62">
        <v>291</v>
      </c>
      <c r="B292" s="155"/>
      <c r="C292" s="185"/>
      <c r="D292" s="182"/>
      <c r="E292" s="177"/>
      <c r="F292" s="151"/>
      <c r="G292" s="112"/>
      <c r="H292" s="112"/>
      <c r="I292" s="112"/>
      <c r="J292" s="112"/>
      <c r="K292" s="112"/>
      <c r="L292" s="148"/>
      <c r="M292" s="148"/>
    </row>
    <row r="293" spans="1:13" x14ac:dyDescent="0.25">
      <c r="A293" s="62">
        <v>292</v>
      </c>
      <c r="B293" s="155"/>
      <c r="C293" s="185"/>
      <c r="D293" s="182"/>
      <c r="E293" s="177"/>
      <c r="F293" s="151"/>
      <c r="G293" s="112"/>
      <c r="H293" s="112"/>
      <c r="I293" s="112"/>
      <c r="J293" s="112"/>
      <c r="K293" s="112"/>
      <c r="L293" s="148"/>
      <c r="M293" s="148"/>
    </row>
    <row r="294" spans="1:13" x14ac:dyDescent="0.25">
      <c r="A294" s="62">
        <v>293</v>
      </c>
      <c r="B294" s="155"/>
      <c r="C294" s="185"/>
      <c r="D294" s="182"/>
      <c r="E294" s="177"/>
      <c r="F294" s="151"/>
      <c r="G294" s="112"/>
      <c r="H294" s="112"/>
      <c r="I294" s="112"/>
      <c r="J294" s="112"/>
      <c r="K294" s="112"/>
      <c r="L294" s="148"/>
      <c r="M294" s="148"/>
    </row>
    <row r="295" spans="1:13" x14ac:dyDescent="0.25">
      <c r="A295" s="62">
        <v>294</v>
      </c>
      <c r="B295" s="155"/>
      <c r="C295" s="185"/>
      <c r="D295" s="182"/>
      <c r="E295" s="177"/>
      <c r="F295" s="151"/>
      <c r="G295" s="112"/>
      <c r="H295" s="112"/>
      <c r="I295" s="112"/>
      <c r="J295" s="112"/>
      <c r="K295" s="112"/>
      <c r="L295" s="148"/>
      <c r="M295" s="148"/>
    </row>
    <row r="296" spans="1:13" x14ac:dyDescent="0.25">
      <c r="A296" s="62">
        <v>295</v>
      </c>
      <c r="B296" s="155"/>
      <c r="C296" s="185"/>
      <c r="D296" s="182"/>
      <c r="E296" s="177"/>
      <c r="F296" s="151"/>
      <c r="G296" s="112"/>
      <c r="H296" s="112"/>
      <c r="I296" s="112"/>
      <c r="J296" s="112"/>
      <c r="K296" s="112"/>
      <c r="L296" s="148"/>
      <c r="M296" s="148"/>
    </row>
    <row r="297" spans="1:13" x14ac:dyDescent="0.25">
      <c r="A297" s="62">
        <v>296</v>
      </c>
      <c r="B297" s="155"/>
      <c r="C297" s="185"/>
      <c r="D297" s="182"/>
      <c r="E297" s="177"/>
      <c r="F297" s="151"/>
      <c r="G297" s="112"/>
      <c r="H297" s="112"/>
      <c r="I297" s="112"/>
      <c r="J297" s="112"/>
      <c r="K297" s="112"/>
      <c r="L297" s="148"/>
      <c r="M297" s="148"/>
    </row>
    <row r="298" spans="1:13" x14ac:dyDescent="0.25">
      <c r="A298" s="62">
        <v>297</v>
      </c>
      <c r="B298" s="155"/>
      <c r="C298" s="185"/>
      <c r="D298" s="182"/>
      <c r="E298" s="177"/>
      <c r="F298" s="151"/>
      <c r="G298" s="112"/>
      <c r="H298" s="112"/>
      <c r="I298" s="112"/>
      <c r="J298" s="112"/>
      <c r="K298" s="112"/>
      <c r="L298" s="148"/>
      <c r="M298" s="148"/>
    </row>
    <row r="299" spans="1:13" x14ac:dyDescent="0.25">
      <c r="A299" s="62">
        <v>298</v>
      </c>
      <c r="B299" s="155"/>
      <c r="C299" s="185"/>
      <c r="D299" s="182"/>
      <c r="E299" s="177"/>
      <c r="F299" s="151"/>
      <c r="G299" s="112"/>
      <c r="H299" s="112"/>
      <c r="I299" s="112"/>
      <c r="J299" s="112"/>
      <c r="K299" s="112"/>
      <c r="L299" s="148"/>
      <c r="M299" s="148"/>
    </row>
    <row r="300" spans="1:13" x14ac:dyDescent="0.25">
      <c r="A300" s="67">
        <v>299</v>
      </c>
      <c r="B300" s="156"/>
      <c r="C300" s="186"/>
      <c r="D300" s="182"/>
      <c r="E300" s="178"/>
      <c r="F300" s="151"/>
      <c r="G300" s="112"/>
      <c r="H300" s="112"/>
      <c r="I300" s="112"/>
      <c r="J300" s="112"/>
      <c r="K300" s="113"/>
      <c r="L300" s="150"/>
      <c r="M300" s="150"/>
    </row>
  </sheetData>
  <phoneticPr fontId="17" type="noConversion"/>
  <dataValidations count="6">
    <dataValidation type="list" allowBlank="1" showInputMessage="1" showErrorMessage="1" errorTitle="Erro" error="Escolha o gênero na lista (M ou F)" sqref="E66:E101">
      <formula1>"M,F"</formula1>
    </dataValidation>
    <dataValidation allowBlank="1" showInputMessage="1" showErrorMessage="1" prompt="Colocar a barra entre as datas 20/11/2000" sqref="D95:D300"/>
    <dataValidation type="list" allowBlank="1" showInputMessage="1" showErrorMessage="1" prompt="Erro - Escolha o gênero na lista (M ou F)" sqref="E2:E64">
      <formula1>"M,F"</formula1>
    </dataValidation>
    <dataValidation type="textLength" allowBlank="1" showInputMessage="1" showErrorMessage="1" error="Colocar CPF valido" prompt="Colocar CPF valido" sqref="B2:B114">
      <formula1>4</formula1>
      <formula2>18</formula2>
    </dataValidation>
    <dataValidation type="textLength" allowBlank="1" showInputMessage="1" showErrorMessage="1" sqref="B115:B300">
      <formula1>4</formula1>
      <formula2>18</formula2>
    </dataValidation>
    <dataValidation type="list" allowBlank="1" showInputMessage="1" showErrorMessage="1" prompt="Escolha o Clube" sqref="F2:F300">
      <formula1>"Move Sport Club,O Saber,GOON,Colégio Magnus,Colégio Dom Bosco,Colégio Alternativo,InnBadClube,IDFG"</formula1>
    </dataValidation>
  </dataValidations>
  <pageMargins left="0.511811024" right="0.511811024" top="0.78740157499999996" bottom="0.78740157499999996" header="0.31496062000000002" footer="0.31496062000000002"/>
  <pageSetup paperSize="9" scale="9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Planilha2"/>
  <dimension ref="A1:W301"/>
  <sheetViews>
    <sheetView topLeftCell="B1" zoomScale="85" zoomScaleNormal="85" zoomScaleSheetLayoutView="40" workbookViewId="0">
      <selection activeCell="L22" sqref="L22"/>
    </sheetView>
  </sheetViews>
  <sheetFormatPr defaultColWidth="8.88671875" defaultRowHeight="20.100000000000001" customHeight="1" x14ac:dyDescent="0.2"/>
  <cols>
    <col min="1" max="1" width="13.44140625" style="31" bestFit="1" customWidth="1"/>
    <col min="2" max="2" width="11.109375" style="32" bestFit="1" customWidth="1"/>
    <col min="3" max="3" width="12.88671875" style="87" customWidth="1"/>
    <col min="4" max="4" width="18" style="17" customWidth="1"/>
    <col min="5" max="5" width="21.5546875" style="18" customWidth="1"/>
    <col min="6" max="6" width="10.6640625" style="27" customWidth="1"/>
    <col min="7" max="7" width="38.21875" style="87" customWidth="1"/>
    <col min="8" max="8" width="20.77734375" style="4" bestFit="1" customWidth="1"/>
    <col min="9" max="9" width="5.5546875" style="4" customWidth="1"/>
    <col min="10" max="10" width="6.44140625" style="4" hidden="1" customWidth="1"/>
    <col min="11" max="11" width="11.88671875" style="19" bestFit="1" customWidth="1"/>
    <col min="12" max="12" width="20.6640625" style="196" bestFit="1" customWidth="1"/>
    <col min="13" max="13" width="5.33203125" style="4" customWidth="1"/>
    <col min="14" max="14" width="47.21875" style="17" bestFit="1" customWidth="1"/>
    <col min="15" max="15" width="7.88671875" style="2" hidden="1" customWidth="1"/>
    <col min="16" max="16" width="14.21875" style="3" hidden="1" customWidth="1"/>
    <col min="17" max="17" width="9" style="3" hidden="1" customWidth="1"/>
    <col min="18" max="18" width="15.109375" style="3" hidden="1" customWidth="1"/>
    <col min="19" max="19" width="12.44140625" style="3" hidden="1" customWidth="1"/>
    <col min="20" max="20" width="7.5546875" style="1" hidden="1" customWidth="1"/>
    <col min="21" max="21" width="11.21875" style="1" hidden="1" customWidth="1"/>
    <col min="22" max="22" width="6.33203125" style="1" hidden="1" customWidth="1"/>
    <col min="23" max="16384" width="8.88671875" style="6"/>
  </cols>
  <sheetData>
    <row r="1" spans="1:23" s="25" customFormat="1" ht="20.100000000000001" customHeight="1" thickBot="1" x14ac:dyDescent="0.25">
      <c r="A1" s="119" t="s">
        <v>42</v>
      </c>
      <c r="B1" s="120" t="s">
        <v>31</v>
      </c>
      <c r="C1" s="121" t="s">
        <v>17</v>
      </c>
      <c r="D1" s="122" t="s">
        <v>15</v>
      </c>
      <c r="E1" s="123" t="s">
        <v>0</v>
      </c>
      <c r="F1" s="124" t="s">
        <v>3</v>
      </c>
      <c r="G1" s="125" t="s">
        <v>1</v>
      </c>
      <c r="H1" s="122" t="s">
        <v>2</v>
      </c>
      <c r="I1" s="122"/>
      <c r="J1" s="122" t="s">
        <v>28</v>
      </c>
      <c r="K1" s="134" t="s">
        <v>22</v>
      </c>
      <c r="L1" s="190" t="s">
        <v>19</v>
      </c>
      <c r="M1" s="122"/>
      <c r="N1" s="122" t="s">
        <v>18</v>
      </c>
      <c r="O1" s="51" t="s">
        <v>11</v>
      </c>
      <c r="P1" s="52" t="s">
        <v>10</v>
      </c>
      <c r="Q1" s="52" t="s">
        <v>21</v>
      </c>
      <c r="R1" s="52" t="s">
        <v>20</v>
      </c>
      <c r="S1" s="51" t="s">
        <v>12</v>
      </c>
      <c r="T1" s="51" t="s">
        <v>13</v>
      </c>
      <c r="U1" s="51" t="s">
        <v>29</v>
      </c>
      <c r="V1" s="53" t="s">
        <v>14</v>
      </c>
      <c r="W1" s="40"/>
    </row>
    <row r="2" spans="1:23" ht="20.100000000000001" customHeight="1" thickBot="1" x14ac:dyDescent="0.25">
      <c r="A2" s="247">
        <f ca="1">SUM(K2:K4)</f>
        <v>0</v>
      </c>
      <c r="B2" s="248">
        <v>1</v>
      </c>
      <c r="C2" s="242" t="str">
        <f>IF($D3="","",IF(IFERROR(VLOOKUP($D3,Atletas!$B$2:$F$101,5,FALSE),"") ="","CLUBE",VLOOKUP($D3,Atletas!$B$2:$F$101,5,FALSE)))</f>
        <v/>
      </c>
      <c r="D2" s="127"/>
      <c r="E2" s="244" t="str">
        <f>IF($D3="","",IF(IFERROR(VLOOKUP($D3,Atletas!$B$2:$F$101,3,FALSE),"") ="","DD/MM/AAAA",VLOOKUP($D3,Atletas!$B$2:$F$101,3,FALSE)))</f>
        <v/>
      </c>
      <c r="F2" s="243" t="str">
        <f>IF($D3="","",IF(IFERROR(VLOOKUP($D3,Atletas!$B$2:$F$101,4,FALSE),"") ="","Gênero",VLOOKUP($D3,Atletas!$B$2:$F$101,4,FALSE)))</f>
        <v/>
      </c>
      <c r="G2" s="245" t="str">
        <f>IF($D3="","",IF(IFERROR(VLOOKUP($D3,Atletas!$B$2:$F$101,2,FALSE),"") ="","Cadastro não encontrado. Digite os dados.",VLOOKUP($D3,Atletas!$B$2:$F$101,2,FALSE)))</f>
        <v/>
      </c>
      <c r="H2" s="128"/>
      <c r="I2" s="129" t="str">
        <f ca="1">IF(H2="","",IF(VLOOKUP(H2,Geral!$B$13:$D$27,3,FALSE)="&lt;=",IF(YEAR(NOW())-YEAR(E2)&gt;VLOOKUP(H2,Geral!$B$13:$C$27,2,FALSE),"ý","þ"),IF(VLOOKUP(H2,Geral!$B$13:$D$27,3,FALSE)="&gt;=",IF(YEAR(NOW())-YEAR(E2)&lt;VLOOKUP(H2,Geral!$B$13:$C$27,2,FALSE),"ý","þ"))))</f>
        <v/>
      </c>
      <c r="J2" s="279"/>
      <c r="K2" s="138">
        <f ca="1">SUM(IF(J2="Sim",IF(H2="",0,IF(OR(H2 = Geral!$A$46,H2 = Geral!$A$48),Geral!$H$13,IF(YEAR(NOW())-YEAR(E2) &lt; 18,Geral!$I$17,Geral!$H$17))),0),IF(H2="",0,IF(OR(H2 = Geral!$A$46,H2 = Geral!$A$48),Geral!$H$13,IF(YEAR(NOW())-YEAR(E2) &lt; 18,Geral!$I$13,Geral!$H$13))))</f>
        <v>0</v>
      </c>
      <c r="L2" s="246" t="s">
        <v>96</v>
      </c>
      <c r="M2" s="246"/>
      <c r="N2" s="246"/>
      <c r="O2" s="116" t="str">
        <f>G2</f>
        <v/>
      </c>
      <c r="P2" s="59">
        <f>D3</f>
        <v>0</v>
      </c>
      <c r="Q2" s="60">
        <f>H2</f>
        <v>0</v>
      </c>
      <c r="R2" s="60"/>
      <c r="S2" s="61" t="str">
        <f>E2</f>
        <v/>
      </c>
      <c r="T2" s="60" t="str">
        <f>F2</f>
        <v/>
      </c>
      <c r="U2" s="21">
        <f ca="1">K2</f>
        <v>0</v>
      </c>
      <c r="V2" s="22" t="str">
        <f>C2</f>
        <v/>
      </c>
      <c r="W2" s="41"/>
    </row>
    <row r="3" spans="1:23" ht="20.100000000000001" customHeight="1" thickBot="1" x14ac:dyDescent="0.25">
      <c r="A3" s="247"/>
      <c r="B3" s="248"/>
      <c r="C3" s="242"/>
      <c r="D3" s="160"/>
      <c r="E3" s="244"/>
      <c r="F3" s="243"/>
      <c r="G3" s="245"/>
      <c r="H3" s="130"/>
      <c r="I3" s="131" t="str">
        <f ca="1">IF(H3="","",IF(VLOOKUP(H3,Geral!$B$28:$D$41,3,FALSE)="&lt;=",IF(YEAR(NOW())-YEAR(E2)&gt;VLOOKUP(H3,Geral!$B$28:$C$41,2,FALSE),"ý","þ"),IF(VLOOKUP(H3,Geral!$B$28:$D$41,3,FALSE)="&gt;=",IF(YEAR(NOW())-YEAR(E2)&lt;VLOOKUP(H3,Geral!$B$28:$C$41,2,FALSE),"ý","þ"))))</f>
        <v/>
      </c>
      <c r="J3" s="279"/>
      <c r="K3" s="139">
        <f ca="1">IF(H3="",0,IF(OR(H3 = Geral!$A$46,H3 = Geral!$A$48),Geral!$H$15,IF(YEAR(NOW())-YEAR(E2) &lt; 18,Geral!$I$15,Geral!$H$15)))</f>
        <v>0</v>
      </c>
      <c r="L3" s="191"/>
      <c r="M3" s="131" t="str">
        <f ca="1">IF(L3="","",IF(VLOOKUP($H3,Geral!$B$28:$D$41,3,FALSE)="&lt;=",IF(YEAR(NOW())-YEAR(VLOOKUP(L3,Atletas!$B$2:$D$101,3,FALSE))&gt;VLOOKUP($H3,Geral!$B$28:$C$41,2,FALSE),"ý","þ"),IF(VLOOKUP($H3,Geral!$B$28:$D$41,3,FALSE)="&gt;=",IF(YEAR(NOW())-YEAR(VLOOKUP(L3,Atletas!$B$2:$D$101,3,FALSE))&lt;VLOOKUP($H3,Geral!$B$28:$C$41,2,FALSE),"ý","þ"))))</f>
        <v/>
      </c>
      <c r="N3" s="140" t="str">
        <f>IF($L3="","",IF(IFERROR(VLOOKUP($L3,Atletas!$B$2:$F$101,2,FALSE),"") ="","Cadastro não encontrado. Digite os dados.",VLOOKUP($L3,Atletas!$B$2:$F$101,2,FALSE)))</f>
        <v/>
      </c>
      <c r="O3" s="117" t="str">
        <f>G2</f>
        <v/>
      </c>
      <c r="P3" s="35">
        <f>D3</f>
        <v>0</v>
      </c>
      <c r="Q3" s="8">
        <f>H3</f>
        <v>0</v>
      </c>
      <c r="R3" s="8">
        <f>L3</f>
        <v>0</v>
      </c>
      <c r="S3" s="9" t="str">
        <f>E2</f>
        <v/>
      </c>
      <c r="T3" s="8" t="str">
        <f>F2</f>
        <v/>
      </c>
      <c r="U3" s="21">
        <f t="shared" ref="U3:U4" ca="1" si="0">K3</f>
        <v>0</v>
      </c>
      <c r="V3" s="11" t="str">
        <f>C2</f>
        <v/>
      </c>
      <c r="W3" s="41"/>
    </row>
    <row r="4" spans="1:23" ht="20.100000000000001" customHeight="1" thickBot="1" x14ac:dyDescent="0.25">
      <c r="A4" s="247"/>
      <c r="B4" s="248"/>
      <c r="C4" s="242"/>
      <c r="D4" s="127"/>
      <c r="E4" s="244"/>
      <c r="F4" s="243"/>
      <c r="G4" s="245"/>
      <c r="H4" s="132"/>
      <c r="I4" s="133" t="str">
        <f ca="1">IF(H4="","",IF(VLOOKUP(H4,Geral!$B$42:$D$48,3,FALSE)="&lt;=",IF(YEAR(NOW())-YEAR(E2)&gt;VLOOKUP(H4,Geral!$B$42:$C$48,2,FALSE),"ý","þ"),IF(VLOOKUP(H4,Geral!$B$42:$D$48,3,FALSE)="&gt;=",IF(YEAR(NOW())-YEAR(E2)&lt;VLOOKUP(H4,Geral!$B$42:$C$48,2,FALSE),"ý","þ"))))</f>
        <v/>
      </c>
      <c r="J4" s="279"/>
      <c r="K4" s="141">
        <f ca="1">IF(H4="",0,IF(OR(H4 = Geral!$A$46,H4 = Geral!$A$48),Geral!$H$15,IF(YEAR(NOW())-YEAR(E2) &lt; 18,Geral!$I$15,Geral!$H$15)))</f>
        <v>0</v>
      </c>
      <c r="L4" s="191"/>
      <c r="M4" s="133" t="str">
        <f ca="1">IF(L4="","",IF(VLOOKUP($H4,Geral!$B$42:$D$48,3,FALSE)="&lt;=",IF(YEAR(NOW())-YEAR(VLOOKUP(L4,Atletas!$B$2:$D$101,3,FALSE))&gt;VLOOKUP($H4,Geral!$B$42:$C$48,2,FALSE),"ý","þ"),IF(VLOOKUP($H4,Geral!$B$42:$D$48,3,FALSE)="&gt;=",IF(YEAR(NOW())-YEAR(VLOOKUP(L4,Atletas!$B$2:$D$101,3,FALSE))&lt;VLOOKUP($H4,Geral!$B$42:$C$48,2,FALSE),"ý","þ"))))</f>
        <v/>
      </c>
      <c r="N4" s="142" t="str">
        <f>IF($L4="","",IF(IFERROR(VLOOKUP($L4,Atletas!$B$2:$F$101,2,FALSE),"") ="","Cadastro não encontrado. Digite os dados.",VLOOKUP($L4,Atletas!$B$2:$F$101,2,FALSE)))</f>
        <v/>
      </c>
      <c r="O4" s="118" t="str">
        <f>G2</f>
        <v/>
      </c>
      <c r="P4" s="36">
        <f>D3</f>
        <v>0</v>
      </c>
      <c r="Q4" s="13">
        <f t="shared" ref="Q4:Q5" si="1">H4</f>
        <v>0</v>
      </c>
      <c r="R4" s="13">
        <f>L4</f>
        <v>0</v>
      </c>
      <c r="S4" s="14" t="str">
        <f>E2</f>
        <v/>
      </c>
      <c r="T4" s="13" t="str">
        <f>F2</f>
        <v/>
      </c>
      <c r="U4" s="21">
        <f t="shared" ca="1" si="0"/>
        <v>0</v>
      </c>
      <c r="V4" s="16" t="str">
        <f>C2</f>
        <v/>
      </c>
      <c r="W4" s="41"/>
    </row>
    <row r="5" spans="1:23" ht="20.100000000000001" customHeight="1" x14ac:dyDescent="0.2">
      <c r="A5" s="247">
        <f t="shared" ref="A5" ca="1" si="2">SUM(K5:K7)</f>
        <v>0</v>
      </c>
      <c r="B5" s="248">
        <v>2</v>
      </c>
      <c r="C5" s="242" t="str">
        <f>IF($D6="","",IF(IFERROR(VLOOKUP($D6,Atletas!$B$2:$F$101,5,FALSE),"") ="","CLUBE",VLOOKUP($D6,Atletas!$B$2:$F$101,5,FALSE)))</f>
        <v/>
      </c>
      <c r="D5" s="127"/>
      <c r="E5" s="244" t="str">
        <f>IF($D6="","",IF(IFERROR(VLOOKUP($D6,Atletas!$B$2:$F$101,3,FALSE),"") ="","DD/MM/AAAA",VLOOKUP($D6,Atletas!$B$2:$F$101,3,FALSE)))</f>
        <v/>
      </c>
      <c r="F5" s="243" t="str">
        <f>IF($D6="","",IF(IFERROR(VLOOKUP($D6,Atletas!$B$2:$F$101,4,FALSE),"") ="","Gênero",VLOOKUP($D6,Atletas!$B$2:$F$101,4,FALSE)))</f>
        <v/>
      </c>
      <c r="G5" s="245" t="str">
        <f>IF($D6="","",IF(IFERROR(VLOOKUP($D6,Atletas!$B$2:$F$101,2,FALSE),"") ="","Cadastro não encontrado. Digite os dados.",VLOOKUP($D6,Atletas!$B$2:$F$101,2,FALSE)))</f>
        <v/>
      </c>
      <c r="H5" s="128"/>
      <c r="I5" s="129" t="str">
        <f ca="1">IF(H5="","",IF(VLOOKUP(H5,Geral!$B$13:$D$27,3,FALSE)="&lt;=",IF(YEAR(NOW())-YEAR(E5)&gt;VLOOKUP(H5,Geral!$B$13:$C$27,2,FALSE),"ý","þ"),IF(VLOOKUP(H5,Geral!$B$13:$D$27,3,FALSE)="&gt;=",IF(YEAR(NOW())-YEAR(E5)&lt;VLOOKUP(H5,Geral!$B$13:$C$27,2,FALSE),"ý","þ"))))</f>
        <v/>
      </c>
      <c r="J5" s="279"/>
      <c r="K5" s="138">
        <f ca="1">SUM(IF(J5="Sim",IF(H5="",0,IF(OR(H5 = Geral!$A$46,H5 = Geral!$A$48),Geral!$H$13,IF(YEAR(NOW())-YEAR(E5) &lt; 18,Geral!$I$17,Geral!$H$17))),0),IF(H5="",0,IF(OR(H5 = Geral!$A$46,H5 = Geral!$A$48),Geral!$H$13,IF(YEAR(NOW())-YEAR(E5) &lt; 18,Geral!$I$13,Geral!$H$13))))</f>
        <v>0</v>
      </c>
      <c r="L5" s="246"/>
      <c r="M5" s="246"/>
      <c r="N5" s="246"/>
      <c r="O5" s="116" t="str">
        <f t="shared" ref="O5" si="3">G5</f>
        <v/>
      </c>
      <c r="P5" s="59">
        <f t="shared" ref="P5" si="4">D6</f>
        <v>0</v>
      </c>
      <c r="Q5" s="60">
        <f t="shared" si="1"/>
        <v>0</v>
      </c>
      <c r="R5" s="60"/>
      <c r="S5" s="61" t="str">
        <f t="shared" ref="S5" si="5">E5</f>
        <v/>
      </c>
      <c r="T5" s="60" t="str">
        <f t="shared" ref="T5" si="6">F5</f>
        <v/>
      </c>
      <c r="U5" s="21">
        <f t="shared" ref="U5" ca="1" si="7">A5</f>
        <v>0</v>
      </c>
      <c r="V5" s="22" t="str">
        <f t="shared" ref="V5" si="8">C5</f>
        <v/>
      </c>
      <c r="W5" s="41"/>
    </row>
    <row r="6" spans="1:23" ht="20.100000000000001" customHeight="1" x14ac:dyDescent="0.2">
      <c r="A6" s="247"/>
      <c r="B6" s="248"/>
      <c r="C6" s="242"/>
      <c r="D6" s="160"/>
      <c r="E6" s="244"/>
      <c r="F6" s="243"/>
      <c r="G6" s="245"/>
      <c r="H6" s="130"/>
      <c r="I6" s="131" t="str">
        <f ca="1">IF(H6="","",IF(VLOOKUP(H6,Geral!$B$28:$D$41,3,FALSE)="&lt;=",IF(YEAR(NOW())-YEAR(E5)&gt;VLOOKUP(H6,Geral!$B$28:$C$41,2,FALSE),"ý","þ"),IF(VLOOKUP(H6,Geral!$B$28:$D$41,3,FALSE)="&gt;=",IF(YEAR(NOW())-YEAR(E5)&lt;VLOOKUP(H6,Geral!$B$28:$C$41,2,FALSE),"ý","þ"))))</f>
        <v/>
      </c>
      <c r="J6" s="279"/>
      <c r="K6" s="139">
        <f ca="1">IF(H6="",0,IF(OR(H6 = Geral!$A$46,H6 = Geral!$A$48),Geral!$H$15,IF(YEAR(NOW())-YEAR(E5) &lt; 18,Geral!$I$15,Geral!$H$15)))</f>
        <v>0</v>
      </c>
      <c r="L6" s="191"/>
      <c r="M6" s="131" t="str">
        <f ca="1">IF(L6="","",IF(VLOOKUP($H6,Geral!$B$28:$D$41,3,FALSE)="&lt;=",IF(YEAR(NOW())-YEAR(VLOOKUP(L6,Atletas!$B$2:$D$101,3,FALSE))&gt;VLOOKUP($H6,Geral!$B$28:$C$41,2,FALSE),"ý","þ"),IF(VLOOKUP($H6,Geral!$B$28:$D$41,3,FALSE)="&gt;=",IF(YEAR(NOW())-YEAR(VLOOKUP(L6,Atletas!$B$2:$D$101,3,FALSE))&lt;VLOOKUP($H6,Geral!$B$28:$C$41,2,FALSE),"ý","þ"))))</f>
        <v/>
      </c>
      <c r="N6" s="140" t="str">
        <f>IF($L6="","",IF(IFERROR(VLOOKUP($L6,Atletas!$B$2:$F$101,2,FALSE),"") ="","Cadastro não encontrado. Digite os dados.",VLOOKUP($L6,Atletas!$B$2:$F$101,2,FALSE)))</f>
        <v/>
      </c>
      <c r="O6" s="117" t="str">
        <f t="shared" ref="O6" si="9">G5</f>
        <v/>
      </c>
      <c r="P6" s="35">
        <f t="shared" ref="P6" si="10">D6</f>
        <v>0</v>
      </c>
      <c r="Q6" s="8">
        <f t="shared" ref="Q6:Q69" si="11">H6</f>
        <v>0</v>
      </c>
      <c r="R6" s="8">
        <f t="shared" ref="R6:R7" si="12">L6</f>
        <v>0</v>
      </c>
      <c r="S6" s="9" t="str">
        <f t="shared" ref="S6" si="13">E5</f>
        <v/>
      </c>
      <c r="T6" s="8" t="str">
        <f t="shared" ref="T6" si="14">F5</f>
        <v/>
      </c>
      <c r="U6" s="10">
        <f t="shared" ref="U6" ca="1" si="15">A5</f>
        <v>0</v>
      </c>
      <c r="V6" s="11" t="str">
        <f t="shared" ref="V6" si="16">C5</f>
        <v/>
      </c>
      <c r="W6" s="41"/>
    </row>
    <row r="7" spans="1:23" ht="20.100000000000001" customHeight="1" thickBot="1" x14ac:dyDescent="0.25">
      <c r="A7" s="247"/>
      <c r="B7" s="248"/>
      <c r="C7" s="242"/>
      <c r="D7" s="127"/>
      <c r="E7" s="244"/>
      <c r="F7" s="243"/>
      <c r="G7" s="245"/>
      <c r="H7" s="132"/>
      <c r="I7" s="133" t="str">
        <f ca="1">IF(H7="","",IF(VLOOKUP(H7,Geral!$B$42:$D$48,3,FALSE)="&lt;=",IF(YEAR(NOW())-YEAR(E5)&gt;VLOOKUP(H7,Geral!$B$42:$C$48,2,FALSE),"ý","þ"),IF(VLOOKUP(H7,Geral!$B$42:$D$48,3,FALSE)="&gt;=",IF(YEAR(NOW())-YEAR(E5)&lt;VLOOKUP(H7,Geral!$B$42:$C$48,2,FALSE),"ý","þ"))))</f>
        <v/>
      </c>
      <c r="J7" s="279"/>
      <c r="K7" s="141">
        <f ca="1">IF(H7="",0,IF(OR(H7 = Geral!$A$46,H7 = Geral!$A$48),Geral!$H$15,IF(YEAR(NOW())-YEAR(E5) &lt; 18,Geral!$I$15,Geral!$H$15)))</f>
        <v>0</v>
      </c>
      <c r="L7" s="191"/>
      <c r="M7" s="133" t="str">
        <f ca="1">IF(L7="","",IF(VLOOKUP($H7,Geral!$B$42:$D$48,3,FALSE)="&lt;=",IF(YEAR(NOW())-YEAR(VLOOKUP(L7,Atletas!$B$2:$D$101,3,FALSE))&gt;VLOOKUP($H7,Geral!$B$42:$C$48,2,FALSE),"ý","þ"),IF(VLOOKUP($H7,Geral!$B$42:$D$48,3,FALSE)="&gt;=",IF(YEAR(NOW())-YEAR(VLOOKUP(L7,Atletas!$B$2:$D$101,3,FALSE))&lt;VLOOKUP($H7,Geral!$B$42:$C$48,2,FALSE),"ý","þ"))))</f>
        <v/>
      </c>
      <c r="N7" s="142" t="str">
        <f>IF($L7="","",IF(IFERROR(VLOOKUP($L7,Atletas!$B$2:$F$101,2,FALSE),"") ="","Cadastro não encontrado. Digite os dados.",VLOOKUP($L7,Atletas!$B$2:$F$101,2,FALSE)))</f>
        <v/>
      </c>
      <c r="O7" s="118" t="str">
        <f t="shared" ref="O7" si="17">G5</f>
        <v/>
      </c>
      <c r="P7" s="36">
        <f t="shared" ref="P7" si="18">D6</f>
        <v>0</v>
      </c>
      <c r="Q7" s="13">
        <f t="shared" si="11"/>
        <v>0</v>
      </c>
      <c r="R7" s="13">
        <f t="shared" si="12"/>
        <v>0</v>
      </c>
      <c r="S7" s="14" t="str">
        <f>E5</f>
        <v/>
      </c>
      <c r="T7" s="13" t="str">
        <f>F5</f>
        <v/>
      </c>
      <c r="U7" s="15">
        <f t="shared" ref="U7" ca="1" si="19">A5</f>
        <v>0</v>
      </c>
      <c r="V7" s="16" t="str">
        <f t="shared" ref="V7" si="20">C5</f>
        <v/>
      </c>
      <c r="W7" s="41"/>
    </row>
    <row r="8" spans="1:23" ht="20.100000000000001" customHeight="1" x14ac:dyDescent="0.2">
      <c r="A8" s="247">
        <f t="shared" ref="A8" ca="1" si="21">SUM(K8:K10)</f>
        <v>0</v>
      </c>
      <c r="B8" s="248">
        <v>3</v>
      </c>
      <c r="C8" s="242" t="str">
        <f>IF($D9="","",IF(IFERROR(VLOOKUP($D9,Atletas!$B$2:$F$101,5,FALSE),"") ="","CLUBE",VLOOKUP($D9,Atletas!$B$2:$F$101,5,FALSE)))</f>
        <v/>
      </c>
      <c r="D8" s="127"/>
      <c r="E8" s="244" t="str">
        <f>IF($D9="","",IF(IFERROR(VLOOKUP($D9,Atletas!$B$2:$F$101,3,FALSE),"") ="","DD/MM/AAAA",VLOOKUP($D9,Atletas!$B$2:$F$101,3,FALSE)))</f>
        <v/>
      </c>
      <c r="F8" s="243" t="str">
        <f>IF($D9="","",IF(IFERROR(VLOOKUP($D9,Atletas!$B$2:$F$101,4,FALSE),"") ="","Gênero",VLOOKUP($D9,Atletas!$B$2:$F$101,4,FALSE)))</f>
        <v/>
      </c>
      <c r="G8" s="245" t="str">
        <f>IF($D9="","",IF(IFERROR(VLOOKUP($D9,Atletas!$B$2:$F$101,2,FALSE),"") ="","Cadastro não encontrado. Digite os dados.",VLOOKUP($D9,Atletas!$B$2:$F$101,2,FALSE)))</f>
        <v/>
      </c>
      <c r="H8" s="128"/>
      <c r="I8" s="129" t="str">
        <f ca="1">IF(H8="","",IF(VLOOKUP(H8,Geral!$B$13:$D$27,3,FALSE)="&lt;=",IF(YEAR(NOW())-YEAR(E8)&gt;VLOOKUP(H8,Geral!$B$13:$C$27,2,FALSE),"ý","þ"),IF(VLOOKUP(H8,Geral!$B$13:$D$27,3,FALSE)="&gt;=",IF(YEAR(NOW())-YEAR(E8)&lt;VLOOKUP(H8,Geral!$B$13:$C$27,2,FALSE),"ý","þ"))))</f>
        <v/>
      </c>
      <c r="J8" s="279"/>
      <c r="K8" s="138">
        <f ca="1">SUM(IF(J8="Sim",IF(H8="",0,IF(OR(H8 = Geral!$A$46,H8 = Geral!$A$48),Geral!$H$13,IF(YEAR(NOW())-YEAR(E8) &lt; 18,Geral!$I$17,Geral!$H$17))),0),IF(H8="",0,IF(OR(H8 = Geral!$A$46,H8 = Geral!$A$48),Geral!$H$13,IF(YEAR(NOW())-YEAR(E8) &lt; 18,Geral!$I$13,Geral!$H$13))))</f>
        <v>0</v>
      </c>
      <c r="L8" s="246"/>
      <c r="M8" s="246"/>
      <c r="N8" s="246"/>
      <c r="O8" s="116" t="str">
        <f t="shared" ref="O8" si="22">G8</f>
        <v/>
      </c>
      <c r="P8" s="59">
        <f t="shared" ref="P8" si="23">D9</f>
        <v>0</v>
      </c>
      <c r="Q8" s="60">
        <f t="shared" si="11"/>
        <v>0</v>
      </c>
      <c r="R8" s="60"/>
      <c r="S8" s="61" t="str">
        <f t="shared" ref="S8" si="24">E8</f>
        <v/>
      </c>
      <c r="T8" s="60" t="str">
        <f t="shared" ref="T8" si="25">F8</f>
        <v/>
      </c>
      <c r="U8" s="21">
        <f t="shared" ref="U8" ca="1" si="26">A8</f>
        <v>0</v>
      </c>
      <c r="V8" s="22" t="str">
        <f t="shared" ref="V8" si="27">C8</f>
        <v/>
      </c>
      <c r="W8" s="41"/>
    </row>
    <row r="9" spans="1:23" ht="20.100000000000001" customHeight="1" x14ac:dyDescent="0.2">
      <c r="A9" s="247"/>
      <c r="B9" s="248"/>
      <c r="C9" s="242"/>
      <c r="D9" s="160"/>
      <c r="E9" s="244"/>
      <c r="F9" s="243"/>
      <c r="G9" s="245"/>
      <c r="H9" s="130"/>
      <c r="I9" s="131" t="str">
        <f ca="1">IF(H9="","",IF(VLOOKUP(H9,Geral!$B$28:$D$41,3,FALSE)="&lt;=",IF(YEAR(NOW())-YEAR(E8)&gt;VLOOKUP(H9,Geral!$B$28:$C$41,2,FALSE),"ý","þ"),IF(VLOOKUP(H9,Geral!$B$28:$D$41,3,FALSE)="&gt;=",IF(YEAR(NOW())-YEAR(E8)&lt;VLOOKUP(H9,Geral!$B$28:$C$41,2,FALSE),"ý","þ"))))</f>
        <v/>
      </c>
      <c r="J9" s="279"/>
      <c r="K9" s="139">
        <f ca="1">IF(H9="",0,IF(OR(H9 = Geral!$A$46,H9 = Geral!$A$48),Geral!$H$15,IF(YEAR(NOW())-YEAR(E8) &lt; 18,Geral!$I$15,Geral!$H$15)))</f>
        <v>0</v>
      </c>
      <c r="L9" s="191"/>
      <c r="M9" s="131" t="str">
        <f ca="1">IF(L9="","",IF(VLOOKUP($H9,Geral!$B$28:$D$41,3,FALSE)="&lt;=",IF(YEAR(NOW())-YEAR(VLOOKUP(L9,Atletas!$B$2:$D$101,3,FALSE))&gt;VLOOKUP($H9,Geral!$B$28:$C$41,2,FALSE),"ý","þ"),IF(VLOOKUP($H9,Geral!$B$28:$D$41,3,FALSE)="&gt;=",IF(YEAR(NOW())-YEAR(VLOOKUP(L9,Atletas!$B$2:$D$101,3,FALSE))&lt;VLOOKUP($H9,Geral!$B$28:$C$41,2,FALSE),"ý","þ"))))</f>
        <v/>
      </c>
      <c r="N9" s="140" t="str">
        <f>IF($L9="","",IF(IFERROR(VLOOKUP($L9,Atletas!$B$2:$F$101,2,FALSE),"") ="","Cadastro não encontrado. Digite os dados.",VLOOKUP($L9,Atletas!$B$2:$F$101,2,FALSE)))</f>
        <v/>
      </c>
      <c r="O9" s="117" t="str">
        <f t="shared" ref="O9" si="28">G8</f>
        <v/>
      </c>
      <c r="P9" s="35">
        <f t="shared" ref="P9" si="29">D9</f>
        <v>0</v>
      </c>
      <c r="Q9" s="8">
        <f t="shared" si="11"/>
        <v>0</v>
      </c>
      <c r="R9" s="8">
        <f t="shared" ref="R9:R10" si="30">L9</f>
        <v>0</v>
      </c>
      <c r="S9" s="9" t="str">
        <f t="shared" ref="S9" si="31">E8</f>
        <v/>
      </c>
      <c r="T9" s="8" t="str">
        <f t="shared" ref="T9" si="32">F8</f>
        <v/>
      </c>
      <c r="U9" s="10">
        <f t="shared" ref="U9" ca="1" si="33">A8</f>
        <v>0</v>
      </c>
      <c r="V9" s="11" t="str">
        <f t="shared" ref="V9" si="34">C8</f>
        <v/>
      </c>
      <c r="W9" s="41"/>
    </row>
    <row r="10" spans="1:23" ht="20.100000000000001" customHeight="1" thickBot="1" x14ac:dyDescent="0.25">
      <c r="A10" s="247"/>
      <c r="B10" s="248"/>
      <c r="C10" s="242"/>
      <c r="D10" s="127"/>
      <c r="E10" s="244"/>
      <c r="F10" s="243"/>
      <c r="G10" s="245"/>
      <c r="H10" s="132"/>
      <c r="I10" s="133" t="str">
        <f ca="1">IF(H10="","",IF(VLOOKUP(H10,Geral!$B$42:$D$48,3,FALSE)="&lt;=",IF(YEAR(NOW())-YEAR(E8)&gt;VLOOKUP(H10,Geral!$B$42:$C$48,2,FALSE),"ý","þ"),IF(VLOOKUP(H10,Geral!$B$42:$D$48,3,FALSE)="&gt;=",IF(YEAR(NOW())-YEAR(E8)&lt;VLOOKUP(H10,Geral!$B$42:$C$48,2,FALSE),"ý","þ"))))</f>
        <v/>
      </c>
      <c r="J10" s="279"/>
      <c r="K10" s="141">
        <f ca="1">IF(H10="",0,IF(OR(H10 = Geral!$A$46,H10 = Geral!$A$48),Geral!$H$15,IF(YEAR(NOW())-YEAR(E8) &lt; 18,Geral!$I$15,Geral!$H$15)))</f>
        <v>0</v>
      </c>
      <c r="L10" s="191"/>
      <c r="M10" s="133" t="str">
        <f ca="1">IF(L10="","",IF(VLOOKUP($H10,Geral!$B$42:$D$48,3,FALSE)="&lt;=",IF(YEAR(NOW())-YEAR(VLOOKUP(L10,Atletas!$B$2:$D$101,3,FALSE))&gt;VLOOKUP($H10,Geral!$B$42:$C$48,2,FALSE),"ý","þ"),IF(VLOOKUP($H10,Geral!$B$42:$D$48,3,FALSE)="&gt;=",IF(YEAR(NOW())-YEAR(VLOOKUP(L10,Atletas!$B$2:$D$101,3,FALSE))&lt;VLOOKUP($H10,Geral!$B$42:$C$48,2,FALSE),"ý","þ"))))</f>
        <v/>
      </c>
      <c r="N10" s="142" t="str">
        <f>IF($L10="","",IF(IFERROR(VLOOKUP($L10,Atletas!$B$2:$F$101,2,FALSE),"") ="","Cadastro não encontrado. Digite os dados.",VLOOKUP($L10,Atletas!$B$2:$F$101,2,FALSE)))</f>
        <v/>
      </c>
      <c r="O10" s="118" t="str">
        <f t="shared" ref="O10" si="35">G8</f>
        <v/>
      </c>
      <c r="P10" s="36">
        <f t="shared" ref="P10" si="36">D9</f>
        <v>0</v>
      </c>
      <c r="Q10" s="13">
        <f t="shared" si="11"/>
        <v>0</v>
      </c>
      <c r="R10" s="13">
        <f t="shared" si="30"/>
        <v>0</v>
      </c>
      <c r="S10" s="14" t="str">
        <f>E8</f>
        <v/>
      </c>
      <c r="T10" s="13" t="str">
        <f>F8</f>
        <v/>
      </c>
      <c r="U10" s="15">
        <f t="shared" ref="U10" ca="1" si="37">A8</f>
        <v>0</v>
      </c>
      <c r="V10" s="16" t="str">
        <f t="shared" ref="V10" si="38">C8</f>
        <v/>
      </c>
      <c r="W10" s="41"/>
    </row>
    <row r="11" spans="1:23" ht="20.100000000000001" customHeight="1" x14ac:dyDescent="0.2">
      <c r="A11" s="247">
        <f t="shared" ref="A11" ca="1" si="39">SUM(K11:K13)</f>
        <v>0</v>
      </c>
      <c r="B11" s="248">
        <v>4</v>
      </c>
      <c r="C11" s="242" t="str">
        <f>IF($D12="","",IF(IFERROR(VLOOKUP($D12,Atletas!$B$2:$F$101,5,FALSE),"") ="","CLUBE",VLOOKUP($D12,Atletas!$B$2:$F$101,5,FALSE)))</f>
        <v/>
      </c>
      <c r="D11" s="127"/>
      <c r="E11" s="244" t="str">
        <f>IF($D12="","",IF(IFERROR(VLOOKUP($D12,Atletas!$B$2:$F$101,3,FALSE),"") ="","DD/MM/AAAA",VLOOKUP($D12,Atletas!$B$2:$F$101,3,FALSE)))</f>
        <v/>
      </c>
      <c r="F11" s="243" t="str">
        <f>IF($D12="","",IF(IFERROR(VLOOKUP($D12,Atletas!$B$2:$F$101,4,FALSE),"") ="","Gênero",VLOOKUP($D12,Atletas!$B$2:$F$101,4,FALSE)))</f>
        <v/>
      </c>
      <c r="G11" s="245" t="str">
        <f>IF($D12="","",IF(IFERROR(VLOOKUP($D12,Atletas!$B$2:$F$101,2,FALSE),"") ="","Cadastro não encontrado. Digite os dados.",VLOOKUP($D12,Atletas!$B$2:$F$101,2,FALSE)))</f>
        <v/>
      </c>
      <c r="H11" s="128"/>
      <c r="I11" s="129" t="str">
        <f ca="1">IF(H11="","",IF(VLOOKUP(H11,Geral!$B$13:$D$27,3,FALSE)="&lt;=",IF(YEAR(NOW())-YEAR(E11)&gt;VLOOKUP(H11,Geral!$B$13:$C$27,2,FALSE),"ý","þ"),IF(VLOOKUP(H11,Geral!$B$13:$D$27,3,FALSE)="&gt;=",IF(YEAR(NOW())-YEAR(E11)&lt;VLOOKUP(H11,Geral!$B$13:$C$27,2,FALSE),"ý","þ"))))</f>
        <v/>
      </c>
      <c r="J11" s="279"/>
      <c r="K11" s="138">
        <f ca="1">SUM(IF(J11="Sim",IF(H11="",0,IF(OR(H11 = Geral!$A$46,H11 = Geral!$A$48),Geral!$H$13,IF(YEAR(NOW())-YEAR(E11) &lt; 18,Geral!$I$17,Geral!$H$17))),0),IF(H11="",0,IF(OR(H11 = Geral!$A$46,H11 = Geral!$A$48),Geral!$H$13,IF(YEAR(NOW())-YEAR(E11) &lt; 18,Geral!$I$13,Geral!$H$13))))</f>
        <v>0</v>
      </c>
      <c r="L11" s="246"/>
      <c r="M11" s="246"/>
      <c r="N11" s="246"/>
      <c r="O11" s="116" t="str">
        <f t="shared" ref="O11" si="40">G11</f>
        <v/>
      </c>
      <c r="P11" s="59">
        <f t="shared" ref="P11" si="41">D12</f>
        <v>0</v>
      </c>
      <c r="Q11" s="60">
        <f t="shared" si="11"/>
        <v>0</v>
      </c>
      <c r="R11" s="60"/>
      <c r="S11" s="61" t="str">
        <f t="shared" ref="S11" si="42">E11</f>
        <v/>
      </c>
      <c r="T11" s="60" t="str">
        <f t="shared" ref="T11" si="43">F11</f>
        <v/>
      </c>
      <c r="U11" s="21">
        <f t="shared" ref="U11" ca="1" si="44">A11</f>
        <v>0</v>
      </c>
      <c r="V11" s="22" t="str">
        <f t="shared" ref="V11" si="45">C11</f>
        <v/>
      </c>
      <c r="W11" s="41"/>
    </row>
    <row r="12" spans="1:23" ht="20.100000000000001" customHeight="1" x14ac:dyDescent="0.2">
      <c r="A12" s="247"/>
      <c r="B12" s="248"/>
      <c r="C12" s="242"/>
      <c r="D12" s="160"/>
      <c r="E12" s="244"/>
      <c r="F12" s="243"/>
      <c r="G12" s="245"/>
      <c r="H12" s="130"/>
      <c r="I12" s="131" t="str">
        <f ca="1">IF(H12="","",IF(VLOOKUP(H12,Geral!$B$28:$D$41,3,FALSE)="&lt;=",IF(YEAR(NOW())-YEAR(E11)&gt;VLOOKUP(H12,Geral!$B$28:$C$41,2,FALSE),"ý","þ"),IF(VLOOKUP(H12,Geral!$B$28:$D$41,3,FALSE)="&gt;=",IF(YEAR(NOW())-YEAR(E11)&lt;VLOOKUP(H12,Geral!$B$28:$C$41,2,FALSE),"ý","þ"))))</f>
        <v/>
      </c>
      <c r="J12" s="279"/>
      <c r="K12" s="139">
        <f ca="1">IF(H12="",0,IF(OR(H12 = Geral!$A$46,H12 = Geral!$A$48),Geral!$H$15,IF(YEAR(NOW())-YEAR(E11) &lt; 18,Geral!$I$15,Geral!$H$15)))</f>
        <v>0</v>
      </c>
      <c r="L12" s="191"/>
      <c r="M12" s="131" t="str">
        <f ca="1">IF(L12="","",IF(VLOOKUP($H12,Geral!$B$28:$D$41,3,FALSE)="&lt;=",IF(YEAR(NOW())-YEAR(VLOOKUP(L12,Atletas!$B$2:$D$101,3,FALSE))&gt;VLOOKUP($H12,Geral!$B$28:$C$41,2,FALSE),"ý","þ"),IF(VLOOKUP($H12,Geral!$B$28:$D$41,3,FALSE)="&gt;=",IF(YEAR(NOW())-YEAR(VLOOKUP(L12,Atletas!$B$2:$D$101,3,FALSE))&lt;VLOOKUP($H12,Geral!$B$28:$C$41,2,FALSE),"ý","þ"))))</f>
        <v/>
      </c>
      <c r="N12" s="140" t="str">
        <f>IF($L12="","",IF(IFERROR(VLOOKUP($L12,Atletas!$B$2:$F$101,2,FALSE),"") ="","Cadastro não encontrado. Digite os dados.",VLOOKUP($L12,Atletas!$B$2:$F$101,2,FALSE)))</f>
        <v/>
      </c>
      <c r="O12" s="117" t="str">
        <f t="shared" ref="O12" si="46">G11</f>
        <v/>
      </c>
      <c r="P12" s="35">
        <f t="shared" ref="P12" si="47">D12</f>
        <v>0</v>
      </c>
      <c r="Q12" s="8">
        <f t="shared" si="11"/>
        <v>0</v>
      </c>
      <c r="R12" s="8">
        <f t="shared" ref="R12:R13" si="48">L12</f>
        <v>0</v>
      </c>
      <c r="S12" s="9" t="str">
        <f t="shared" ref="S12" si="49">E11</f>
        <v/>
      </c>
      <c r="T12" s="8" t="str">
        <f t="shared" ref="T12" si="50">F11</f>
        <v/>
      </c>
      <c r="U12" s="10">
        <f t="shared" ref="U12" ca="1" si="51">A11</f>
        <v>0</v>
      </c>
      <c r="V12" s="11" t="str">
        <f t="shared" ref="V12" si="52">C11</f>
        <v/>
      </c>
      <c r="W12" s="41"/>
    </row>
    <row r="13" spans="1:23" ht="20.100000000000001" customHeight="1" thickBot="1" x14ac:dyDescent="0.25">
      <c r="A13" s="247"/>
      <c r="B13" s="248"/>
      <c r="C13" s="242"/>
      <c r="D13" s="127"/>
      <c r="E13" s="244"/>
      <c r="F13" s="243"/>
      <c r="G13" s="245"/>
      <c r="H13" s="132"/>
      <c r="I13" s="133" t="str">
        <f ca="1">IF(H13="","",IF(VLOOKUP(H13,Geral!$B$42:$D$48,3,FALSE)="&lt;=",IF(YEAR(NOW())-YEAR(E11)&gt;VLOOKUP(H13,Geral!$B$42:$C$48,2,FALSE),"ý","þ"),IF(VLOOKUP(H13,Geral!$B$42:$D$48,3,FALSE)="&gt;=",IF(YEAR(NOW())-YEAR(E11)&lt;VLOOKUP(H13,Geral!$B$42:$C$48,2,FALSE),"ý","þ"))))</f>
        <v/>
      </c>
      <c r="J13" s="279"/>
      <c r="K13" s="141">
        <f ca="1">IF(H13="",0,IF(OR(H13 = Geral!$A$46,H13 = Geral!$A$48),Geral!$H$15,IF(YEAR(NOW())-YEAR(E11) &lt; 18,Geral!$I$15,Geral!$H$15)))</f>
        <v>0</v>
      </c>
      <c r="L13" s="191"/>
      <c r="M13" s="133" t="str">
        <f ca="1">IF(L13="","",IF(VLOOKUP($H13,Geral!$B$42:$D$48,3,FALSE)="&lt;=",IF(YEAR(NOW())-YEAR(VLOOKUP(L13,Atletas!$B$2:$D$101,3,FALSE))&gt;VLOOKUP($H13,Geral!$B$42:$C$48,2,FALSE),"ý","þ"),IF(VLOOKUP($H13,Geral!$B$42:$D$48,3,FALSE)="&gt;=",IF(YEAR(NOW())-YEAR(VLOOKUP(L13,Atletas!$B$2:$D$101,3,FALSE))&lt;VLOOKUP($H13,Geral!$B$42:$C$48,2,FALSE),"ý","þ"))))</f>
        <v/>
      </c>
      <c r="N13" s="142" t="str">
        <f>IF($L13="","",IF(IFERROR(VLOOKUP($L13,Atletas!$B$2:$F$101,2,FALSE),"") ="","Cadastro não encontrado. Digite os dados.",VLOOKUP($L13,Atletas!$B$2:$F$101,2,FALSE)))</f>
        <v/>
      </c>
      <c r="O13" s="118" t="str">
        <f t="shared" ref="O13" si="53">G11</f>
        <v/>
      </c>
      <c r="P13" s="36">
        <f t="shared" ref="P13" si="54">D12</f>
        <v>0</v>
      </c>
      <c r="Q13" s="13">
        <f t="shared" si="11"/>
        <v>0</v>
      </c>
      <c r="R13" s="13">
        <f t="shared" si="48"/>
        <v>0</v>
      </c>
      <c r="S13" s="14" t="str">
        <f>E11</f>
        <v/>
      </c>
      <c r="T13" s="13" t="str">
        <f>F11</f>
        <v/>
      </c>
      <c r="U13" s="15">
        <f t="shared" ref="U13" ca="1" si="55">A11</f>
        <v>0</v>
      </c>
      <c r="V13" s="16" t="str">
        <f t="shared" ref="V13" si="56">C11</f>
        <v/>
      </c>
      <c r="W13" s="41"/>
    </row>
    <row r="14" spans="1:23" ht="20.100000000000001" customHeight="1" x14ac:dyDescent="0.2">
      <c r="A14" s="247">
        <f t="shared" ref="A14" ca="1" si="57">SUM(K14:K16)</f>
        <v>0</v>
      </c>
      <c r="B14" s="248">
        <v>5</v>
      </c>
      <c r="C14" s="242" t="str">
        <f>IF($D15="","",IF(IFERROR(VLOOKUP($D15,Atletas!$B$2:$F$101,5,FALSE),"") ="","CLUBE",VLOOKUP($D15,Atletas!$B$2:$F$101,5,FALSE)))</f>
        <v/>
      </c>
      <c r="D14" s="127"/>
      <c r="E14" s="244" t="str">
        <f>IF($D15="","",IF(IFERROR(VLOOKUP($D15,Atletas!$B$2:$F$101,3,FALSE),"") ="","DD/MM/AAAA",VLOOKUP($D15,Atletas!$B$2:$F$101,3,FALSE)))</f>
        <v/>
      </c>
      <c r="F14" s="243" t="str">
        <f>IF($D15="","",IF(IFERROR(VLOOKUP($D15,Atletas!$B$2:$F$101,4,FALSE),"") ="","Gênero",VLOOKUP($D15,Atletas!$B$2:$F$101,4,FALSE)))</f>
        <v/>
      </c>
      <c r="G14" s="245" t="str">
        <f>IF($D15="","",IF(IFERROR(VLOOKUP($D15,Atletas!$B$2:$F$101,2,FALSE),"") ="","Cadastro não encontrado. Digite os dados.",VLOOKUP($D15,Atletas!$B$2:$F$101,2,FALSE)))</f>
        <v/>
      </c>
      <c r="H14" s="128"/>
      <c r="I14" s="129" t="str">
        <f ca="1">IF(H14="","",IF(VLOOKUP(H14,Geral!$B$13:$D$27,3,FALSE)="&lt;=",IF(YEAR(NOW())-YEAR(E14)&gt;VLOOKUP(H14,Geral!$B$13:$C$27,2,FALSE),"ý","þ"),IF(VLOOKUP(H14,Geral!$B$13:$D$27,3,FALSE)="&gt;=",IF(YEAR(NOW())-YEAR(E14)&lt;VLOOKUP(H14,Geral!$B$13:$C$27,2,FALSE),"ý","þ"))))</f>
        <v/>
      </c>
      <c r="J14" s="279"/>
      <c r="K14" s="138">
        <f ca="1">SUM(IF(J14="Sim",IF(H14="",0,IF(OR(H14 = Geral!$A$46,H14 = Geral!$A$48),Geral!$H$13,IF(YEAR(NOW())-YEAR(E14) &lt; 18,Geral!$I$17,Geral!$H$17))),0),IF(H14="",0,IF(OR(H14 = Geral!$A$46,H14 = Geral!$A$48),Geral!$H$13,IF(YEAR(NOW())-YEAR(E14) &lt; 18,Geral!$I$13,Geral!$H$13))))</f>
        <v>0</v>
      </c>
      <c r="L14" s="246"/>
      <c r="M14" s="246"/>
      <c r="N14" s="246"/>
      <c r="O14" s="116" t="str">
        <f t="shared" ref="O14" si="58">G14</f>
        <v/>
      </c>
      <c r="P14" s="59">
        <f t="shared" ref="P14" si="59">D15</f>
        <v>0</v>
      </c>
      <c r="Q14" s="60">
        <f t="shared" si="11"/>
        <v>0</v>
      </c>
      <c r="R14" s="60"/>
      <c r="S14" s="61" t="str">
        <f t="shared" ref="S14" si="60">E14</f>
        <v/>
      </c>
      <c r="T14" s="60" t="str">
        <f t="shared" ref="T14" si="61">F14</f>
        <v/>
      </c>
      <c r="U14" s="21">
        <f t="shared" ref="U14" ca="1" si="62">A14</f>
        <v>0</v>
      </c>
      <c r="V14" s="22" t="str">
        <f t="shared" ref="V14" si="63">C14</f>
        <v/>
      </c>
      <c r="W14" s="41"/>
    </row>
    <row r="15" spans="1:23" ht="20.100000000000001" customHeight="1" x14ac:dyDescent="0.2">
      <c r="A15" s="247"/>
      <c r="B15" s="248"/>
      <c r="C15" s="242"/>
      <c r="D15" s="160"/>
      <c r="E15" s="244"/>
      <c r="F15" s="243"/>
      <c r="G15" s="245"/>
      <c r="H15" s="130"/>
      <c r="I15" s="131" t="str">
        <f ca="1">IF(H15="","",IF(VLOOKUP(H15,Geral!$B$28:$D$41,3,FALSE)="&lt;=",IF(YEAR(NOW())-YEAR(E14)&gt;VLOOKUP(H15,Geral!$B$28:$C$41,2,FALSE),"ý","þ"),IF(VLOOKUP(H15,Geral!$B$28:$D$41,3,FALSE)="&gt;=",IF(YEAR(NOW())-YEAR(E14)&lt;VLOOKUP(H15,Geral!$B$28:$C$41,2,FALSE),"ý","þ"))))</f>
        <v/>
      </c>
      <c r="J15" s="279"/>
      <c r="K15" s="139">
        <f ca="1">IF(H15="",0,IF(OR(H15 = Geral!$A$46,H15 = Geral!$A$48),Geral!$H$15,IF(YEAR(NOW())-YEAR(E14) &lt; 18,Geral!$I$15,Geral!$H$15)))</f>
        <v>0</v>
      </c>
      <c r="L15" s="191"/>
      <c r="M15" s="131" t="str">
        <f ca="1">IF(L15="","",IF(VLOOKUP($H15,Geral!$B$28:$D$41,3,FALSE)="&lt;=",IF(YEAR(NOW())-YEAR(VLOOKUP(L15,Atletas!$B$2:$D$101,3,FALSE))&gt;VLOOKUP($H15,Geral!$B$28:$C$41,2,FALSE),"ý","þ"),IF(VLOOKUP($H15,Geral!$B$28:$D$41,3,FALSE)="&gt;=",IF(YEAR(NOW())-YEAR(VLOOKUP(L15,Atletas!$B$2:$D$101,3,FALSE))&lt;VLOOKUP($H15,Geral!$B$28:$C$41,2,FALSE),"ý","þ"))))</f>
        <v/>
      </c>
      <c r="N15" s="140" t="str">
        <f>IF($L15="","",IF(IFERROR(VLOOKUP($L15,Atletas!$B$2:$F$101,2,FALSE),"") ="","Cadastro não encontrado. Digite os dados.",VLOOKUP($L15,Atletas!$B$2:$F$101,2,FALSE)))</f>
        <v/>
      </c>
      <c r="O15" s="117" t="str">
        <f t="shared" ref="O15" si="64">G14</f>
        <v/>
      </c>
      <c r="P15" s="35">
        <f t="shared" ref="P15" si="65">D15</f>
        <v>0</v>
      </c>
      <c r="Q15" s="8">
        <f t="shared" si="11"/>
        <v>0</v>
      </c>
      <c r="R15" s="8">
        <f t="shared" ref="R15:R16" si="66">L15</f>
        <v>0</v>
      </c>
      <c r="S15" s="9" t="str">
        <f t="shared" ref="S15" si="67">E14</f>
        <v/>
      </c>
      <c r="T15" s="8" t="str">
        <f t="shared" ref="T15" si="68">F14</f>
        <v/>
      </c>
      <c r="U15" s="10">
        <f t="shared" ref="U15" ca="1" si="69">A14</f>
        <v>0</v>
      </c>
      <c r="V15" s="11" t="str">
        <f t="shared" ref="V15" si="70">C14</f>
        <v/>
      </c>
      <c r="W15" s="41"/>
    </row>
    <row r="16" spans="1:23" ht="20.100000000000001" customHeight="1" thickBot="1" x14ac:dyDescent="0.25">
      <c r="A16" s="247"/>
      <c r="B16" s="248"/>
      <c r="C16" s="242"/>
      <c r="D16" s="127"/>
      <c r="E16" s="244"/>
      <c r="F16" s="243"/>
      <c r="G16" s="245"/>
      <c r="H16" s="132"/>
      <c r="I16" s="133" t="str">
        <f ca="1">IF(H16="","",IF(VLOOKUP(H16,Geral!$B$42:$D$48,3,FALSE)="&lt;=",IF(YEAR(NOW())-YEAR(E14)&gt;VLOOKUP(H16,Geral!$B$42:$C$48,2,FALSE),"ý","þ"),IF(VLOOKUP(H16,Geral!$B$42:$D$48,3,FALSE)="&gt;=",IF(YEAR(NOW())-YEAR(E14)&lt;VLOOKUP(H16,Geral!$B$42:$C$48,2,FALSE),"ý","þ"))))</f>
        <v/>
      </c>
      <c r="J16" s="279"/>
      <c r="K16" s="141">
        <f ca="1">IF(H16="",0,IF(OR(H16 = Geral!$A$46,H16 = Geral!$A$48),Geral!$H$15,IF(YEAR(NOW())-YEAR(E14) &lt; 18,Geral!$I$15,Geral!$H$15)))</f>
        <v>0</v>
      </c>
      <c r="L16" s="191"/>
      <c r="M16" s="133" t="str">
        <f ca="1">IF(L16="","",IF(VLOOKUP($H16,Geral!$B$42:$D$48,3,FALSE)="&lt;=",IF(YEAR(NOW())-YEAR(VLOOKUP(L16,Atletas!$B$2:$D$101,3,FALSE))&gt;VLOOKUP($H16,Geral!$B$42:$C$48,2,FALSE),"ý","þ"),IF(VLOOKUP($H16,Geral!$B$42:$D$48,3,FALSE)="&gt;=",IF(YEAR(NOW())-YEAR(VLOOKUP(L16,Atletas!$B$2:$D$101,3,FALSE))&lt;VLOOKUP($H16,Geral!$B$42:$C$48,2,FALSE),"ý","þ"))))</f>
        <v/>
      </c>
      <c r="N16" s="142" t="str">
        <f>IF($L16="","",IF(IFERROR(VLOOKUP($L16,Atletas!$B$2:$F$101,2,FALSE),"") ="","Cadastro não encontrado. Digite os dados.",VLOOKUP($L16,Atletas!$B$2:$F$101,2,FALSE)))</f>
        <v/>
      </c>
      <c r="O16" s="118" t="str">
        <f t="shared" ref="O16" si="71">G14</f>
        <v/>
      </c>
      <c r="P16" s="36">
        <f t="shared" ref="P16" si="72">D15</f>
        <v>0</v>
      </c>
      <c r="Q16" s="13">
        <f t="shared" si="11"/>
        <v>0</v>
      </c>
      <c r="R16" s="13">
        <f t="shared" si="66"/>
        <v>0</v>
      </c>
      <c r="S16" s="14" t="str">
        <f>E14</f>
        <v/>
      </c>
      <c r="T16" s="13" t="str">
        <f>F14</f>
        <v/>
      </c>
      <c r="U16" s="15">
        <f t="shared" ref="U16" ca="1" si="73">A14</f>
        <v>0</v>
      </c>
      <c r="V16" s="16" t="str">
        <f t="shared" ref="V16" si="74">C14</f>
        <v/>
      </c>
      <c r="W16" s="41"/>
    </row>
    <row r="17" spans="1:23" ht="20.100000000000001" customHeight="1" x14ac:dyDescent="0.2">
      <c r="A17" s="247">
        <f t="shared" ref="A17" ca="1" si="75">SUM(K17:K19)</f>
        <v>0</v>
      </c>
      <c r="B17" s="248">
        <v>6</v>
      </c>
      <c r="C17" s="242" t="str">
        <f>IF($D18="","",IF(IFERROR(VLOOKUP($D18,Atletas!$B$2:$F$101,5,FALSE),"") ="","CLUBE",VLOOKUP($D18,Atletas!$B$2:$F$101,5,FALSE)))</f>
        <v/>
      </c>
      <c r="D17" s="127"/>
      <c r="E17" s="244" t="str">
        <f>IF($D18="","",IF(IFERROR(VLOOKUP($D18,Atletas!$B$2:$F$101,3,FALSE),"") ="","DD/MM/AAAA",VLOOKUP($D18,Atletas!$B$2:$F$101,3,FALSE)))</f>
        <v/>
      </c>
      <c r="F17" s="243" t="str">
        <f>IF($D18="","",IF(IFERROR(VLOOKUP($D18,Atletas!$B$2:$F$101,4,FALSE),"") ="","Gênero",VLOOKUP($D18,Atletas!$B$2:$F$101,4,FALSE)))</f>
        <v/>
      </c>
      <c r="G17" s="245" t="str">
        <f>IF($D18="","",IF(IFERROR(VLOOKUP($D18,Atletas!$B$2:$F$101,2,FALSE),"") ="","Cadastro não encontrado. Digite os dados.",VLOOKUP($D18,Atletas!$B$2:$F$101,2,FALSE)))</f>
        <v/>
      </c>
      <c r="H17" s="128"/>
      <c r="I17" s="129" t="str">
        <f ca="1">IF(H17="","",IF(VLOOKUP(H17,Geral!$B$13:$D$27,3,FALSE)="&lt;=",IF(YEAR(NOW())-YEAR(E17)&gt;VLOOKUP(H17,Geral!$B$13:$C$27,2,FALSE),"ý","þ"),IF(VLOOKUP(H17,Geral!$B$13:$D$27,3,FALSE)="&gt;=",IF(YEAR(NOW())-YEAR(E17)&lt;VLOOKUP(H17,Geral!$B$13:$C$27,2,FALSE),"ý","þ"))))</f>
        <v/>
      </c>
      <c r="J17" s="279"/>
      <c r="K17" s="138">
        <f ca="1">SUM(IF(J17="Sim",IF(H17="",0,IF(OR(H17 = Geral!$A$46,H17 = Geral!$A$48),Geral!$H$13,IF(YEAR(NOW())-YEAR(E17) &lt; 18,Geral!$I$17,Geral!$H$17))),0),IF(H17="",0,IF(OR(H17 = Geral!$A$46,H17 = Geral!$A$48),Geral!$H$13,IF(YEAR(NOW())-YEAR(E17) &lt; 18,Geral!$I$13,Geral!$H$13))))</f>
        <v>0</v>
      </c>
      <c r="L17" s="246"/>
      <c r="M17" s="246"/>
      <c r="N17" s="246"/>
      <c r="O17" s="116" t="str">
        <f t="shared" ref="O17" si="76">G17</f>
        <v/>
      </c>
      <c r="P17" s="59">
        <f t="shared" ref="P17" si="77">D18</f>
        <v>0</v>
      </c>
      <c r="Q17" s="60">
        <f t="shared" si="11"/>
        <v>0</v>
      </c>
      <c r="R17" s="60"/>
      <c r="S17" s="61" t="str">
        <f t="shared" ref="S17" si="78">E17</f>
        <v/>
      </c>
      <c r="T17" s="60" t="str">
        <f t="shared" ref="T17" si="79">F17</f>
        <v/>
      </c>
      <c r="U17" s="21">
        <f t="shared" ref="U17" ca="1" si="80">A17</f>
        <v>0</v>
      </c>
      <c r="V17" s="22" t="str">
        <f t="shared" ref="V17" si="81">C17</f>
        <v/>
      </c>
      <c r="W17" s="41"/>
    </row>
    <row r="18" spans="1:23" ht="20.100000000000001" customHeight="1" x14ac:dyDescent="0.2">
      <c r="A18" s="247"/>
      <c r="B18" s="248"/>
      <c r="C18" s="242"/>
      <c r="D18" s="160"/>
      <c r="E18" s="244"/>
      <c r="F18" s="243"/>
      <c r="G18" s="245"/>
      <c r="H18" s="130"/>
      <c r="I18" s="131" t="str">
        <f ca="1">IF(H18="","",IF(VLOOKUP(H18,Geral!$B$28:$D$41,3,FALSE)="&lt;=",IF(YEAR(NOW())-YEAR(E17)&gt;VLOOKUP(H18,Geral!$B$28:$C$41,2,FALSE),"ý","þ"),IF(VLOOKUP(H18,Geral!$B$28:$D$41,3,FALSE)="&gt;=",IF(YEAR(NOW())-YEAR(E17)&lt;VLOOKUP(H18,Geral!$B$28:$C$41,2,FALSE),"ý","þ"))))</f>
        <v/>
      </c>
      <c r="J18" s="279"/>
      <c r="K18" s="139">
        <f ca="1">IF(H18="",0,IF(OR(H18 = Geral!$A$46,H18 = Geral!$A$48),Geral!$H$15,IF(YEAR(NOW())-YEAR(E17) &lt; 18,Geral!$I$15,Geral!$H$15)))</f>
        <v>0</v>
      </c>
      <c r="L18" s="191"/>
      <c r="M18" s="131" t="str">
        <f ca="1">IF(L18="","",IF(VLOOKUP($H18,Geral!$B$28:$D$41,3,FALSE)="&lt;=",IF(YEAR(NOW())-YEAR(VLOOKUP(L18,Atletas!$B$2:$D$101,3,FALSE))&gt;VLOOKUP($H18,Geral!$B$28:$C$41,2,FALSE),"ý","þ"),IF(VLOOKUP($H18,Geral!$B$28:$D$41,3,FALSE)="&gt;=",IF(YEAR(NOW())-YEAR(VLOOKUP(L18,Atletas!$B$2:$D$101,3,FALSE))&lt;VLOOKUP($H18,Geral!$B$28:$C$41,2,FALSE),"ý","þ"))))</f>
        <v/>
      </c>
      <c r="N18" s="140" t="str">
        <f>IF($L18="","",IF(IFERROR(VLOOKUP($L18,Atletas!$B$2:$F$101,2,FALSE),"") ="","Cadastro não encontrado. Digite os dados.",VLOOKUP($L18,Atletas!$B$2:$F$101,2,FALSE)))</f>
        <v/>
      </c>
      <c r="O18" s="117" t="str">
        <f t="shared" ref="O18" si="82">G17</f>
        <v/>
      </c>
      <c r="P18" s="35">
        <f t="shared" ref="P18" si="83">D18</f>
        <v>0</v>
      </c>
      <c r="Q18" s="8">
        <f t="shared" si="11"/>
        <v>0</v>
      </c>
      <c r="R18" s="8">
        <f t="shared" ref="R18:R19" si="84">L18</f>
        <v>0</v>
      </c>
      <c r="S18" s="9" t="str">
        <f t="shared" ref="S18" si="85">E17</f>
        <v/>
      </c>
      <c r="T18" s="8" t="str">
        <f t="shared" ref="T18" si="86">F17</f>
        <v/>
      </c>
      <c r="U18" s="10">
        <f t="shared" ref="U18" ca="1" si="87">A17</f>
        <v>0</v>
      </c>
      <c r="V18" s="11" t="str">
        <f t="shared" ref="V18" si="88">C17</f>
        <v/>
      </c>
      <c r="W18" s="41"/>
    </row>
    <row r="19" spans="1:23" ht="20.100000000000001" customHeight="1" thickBot="1" x14ac:dyDescent="0.25">
      <c r="A19" s="247"/>
      <c r="B19" s="248"/>
      <c r="C19" s="242"/>
      <c r="D19" s="127"/>
      <c r="E19" s="244"/>
      <c r="F19" s="243"/>
      <c r="G19" s="245"/>
      <c r="H19" s="132"/>
      <c r="I19" s="133" t="str">
        <f ca="1">IF(H19="","",IF(VLOOKUP(H19,Geral!$B$42:$D$48,3,FALSE)="&lt;=",IF(YEAR(NOW())-YEAR(E17)&gt;VLOOKUP(H19,Geral!$B$42:$C$48,2,FALSE),"ý","þ"),IF(VLOOKUP(H19,Geral!$B$42:$D$48,3,FALSE)="&gt;=",IF(YEAR(NOW())-YEAR(E17)&lt;VLOOKUP(H19,Geral!$B$42:$C$48,2,FALSE),"ý","þ"))))</f>
        <v/>
      </c>
      <c r="J19" s="279"/>
      <c r="K19" s="141">
        <f ca="1">IF(H19="",0,IF(OR(H19 = Geral!$A$46,H19 = Geral!$A$48),Geral!$H$15,IF(YEAR(NOW())-YEAR(E17) &lt; 18,Geral!$I$15,Geral!$H$15)))</f>
        <v>0</v>
      </c>
      <c r="L19" s="191"/>
      <c r="M19" s="133" t="str">
        <f ca="1">IF(L19="","",IF(VLOOKUP($H19,Geral!$B$42:$D$48,3,FALSE)="&lt;=",IF(YEAR(NOW())-YEAR(VLOOKUP(L19,Atletas!$B$2:$D$101,3,FALSE))&gt;VLOOKUP($H19,Geral!$B$42:$C$48,2,FALSE),"ý","þ"),IF(VLOOKUP($H19,Geral!$B$42:$D$48,3,FALSE)="&gt;=",IF(YEAR(NOW())-YEAR(VLOOKUP(L19,Atletas!$B$2:$D$101,3,FALSE))&lt;VLOOKUP($H19,Geral!$B$42:$C$48,2,FALSE),"ý","þ"))))</f>
        <v/>
      </c>
      <c r="N19" s="142" t="str">
        <f>IF($L19="","",IF(IFERROR(VLOOKUP($L19,Atletas!$B$2:$F$101,2,FALSE),"") ="","Cadastro não encontrado. Digite os dados.",VLOOKUP($L19,Atletas!$B$2:$F$101,2,FALSE)))</f>
        <v/>
      </c>
      <c r="O19" s="118" t="str">
        <f t="shared" ref="O19" si="89">G17</f>
        <v/>
      </c>
      <c r="P19" s="36">
        <f t="shared" ref="P19" si="90">D18</f>
        <v>0</v>
      </c>
      <c r="Q19" s="13">
        <f t="shared" si="11"/>
        <v>0</v>
      </c>
      <c r="R19" s="13">
        <f t="shared" si="84"/>
        <v>0</v>
      </c>
      <c r="S19" s="14" t="str">
        <f>E17</f>
        <v/>
      </c>
      <c r="T19" s="13" t="str">
        <f>F17</f>
        <v/>
      </c>
      <c r="U19" s="15">
        <f t="shared" ref="U19" ca="1" si="91">A17</f>
        <v>0</v>
      </c>
      <c r="V19" s="16" t="str">
        <f t="shared" ref="V19" si="92">C17</f>
        <v/>
      </c>
      <c r="W19" s="41"/>
    </row>
    <row r="20" spans="1:23" ht="20.100000000000001" customHeight="1" x14ac:dyDescent="0.2">
      <c r="A20" s="247">
        <f t="shared" ref="A20" ca="1" si="93">SUM(K20:K22)</f>
        <v>0</v>
      </c>
      <c r="B20" s="248">
        <v>7</v>
      </c>
      <c r="C20" s="242" t="str">
        <f>IF($D21="","",IF(IFERROR(VLOOKUP($D21,Atletas!$B$2:$F$101,5,FALSE),"") ="","CLUBE",VLOOKUP($D21,Atletas!$B$2:$F$101,5,FALSE)))</f>
        <v/>
      </c>
      <c r="D20" s="127"/>
      <c r="E20" s="244" t="str">
        <f>IF($D21="","",IF(IFERROR(VLOOKUP($D21,Atletas!$B$2:$F$101,3,FALSE),"") ="","DD/MM/AAAA",VLOOKUP($D21,Atletas!$B$2:$F$101,3,FALSE)))</f>
        <v/>
      </c>
      <c r="F20" s="243" t="str">
        <f>IF($D21="","",IF(IFERROR(VLOOKUP($D21,Atletas!$B$2:$F$101,4,FALSE),"") ="","Gênero",VLOOKUP($D21,Atletas!$B$2:$F$101,4,FALSE)))</f>
        <v/>
      </c>
      <c r="G20" s="245" t="str">
        <f>IF($D21="","",IF(IFERROR(VLOOKUP($D21,Atletas!$B$2:$F$101,2,FALSE),"") ="","Cadastro não encontrado. Digite os dados.",VLOOKUP($D21,Atletas!$B$2:$F$101,2,FALSE)))</f>
        <v/>
      </c>
      <c r="H20" s="128"/>
      <c r="I20" s="129" t="str">
        <f ca="1">IF(H20="","",IF(VLOOKUP(H20,Geral!$B$13:$D$27,3,FALSE)="&lt;=",IF(YEAR(NOW())-YEAR(E20)&gt;VLOOKUP(H20,Geral!$B$13:$C$27,2,FALSE),"ý","þ"),IF(VLOOKUP(H20,Geral!$B$13:$D$27,3,FALSE)="&gt;=",IF(YEAR(NOW())-YEAR(E20)&lt;VLOOKUP(H20,Geral!$B$13:$C$27,2,FALSE),"ý","þ"))))</f>
        <v/>
      </c>
      <c r="J20" s="279"/>
      <c r="K20" s="138">
        <f ca="1">SUM(IF(J20="Sim",IF(H20="",0,IF(OR(H20 = Geral!$A$46,H20 = Geral!$A$48),Geral!$H$13,IF(YEAR(NOW())-YEAR(E20) &lt; 18,Geral!$I$17,Geral!$H$17))),0),IF(H20="",0,IF(OR(H20 = Geral!$A$46,H20 = Geral!$A$48),Geral!$H$13,IF(YEAR(NOW())-YEAR(E20) &lt; 18,Geral!$I$13,Geral!$H$13))))</f>
        <v>0</v>
      </c>
      <c r="L20" s="246"/>
      <c r="M20" s="246"/>
      <c r="N20" s="246"/>
      <c r="O20" s="116" t="str">
        <f t="shared" ref="O20" si="94">G20</f>
        <v/>
      </c>
      <c r="P20" s="59">
        <f t="shared" ref="P20" si="95">D21</f>
        <v>0</v>
      </c>
      <c r="Q20" s="60">
        <f t="shared" si="11"/>
        <v>0</v>
      </c>
      <c r="R20" s="60"/>
      <c r="S20" s="61" t="str">
        <f t="shared" ref="S20" si="96">E20</f>
        <v/>
      </c>
      <c r="T20" s="60" t="str">
        <f t="shared" ref="T20" si="97">F20</f>
        <v/>
      </c>
      <c r="U20" s="21">
        <f t="shared" ref="U20" ca="1" si="98">A20</f>
        <v>0</v>
      </c>
      <c r="V20" s="22" t="str">
        <f t="shared" ref="V20" si="99">C20</f>
        <v/>
      </c>
      <c r="W20" s="41"/>
    </row>
    <row r="21" spans="1:23" ht="20.100000000000001" customHeight="1" x14ac:dyDescent="0.2">
      <c r="A21" s="247"/>
      <c r="B21" s="248"/>
      <c r="C21" s="242"/>
      <c r="D21" s="160"/>
      <c r="E21" s="244"/>
      <c r="F21" s="243"/>
      <c r="G21" s="245"/>
      <c r="H21" s="130"/>
      <c r="I21" s="131" t="str">
        <f ca="1">IF(H21="","",IF(VLOOKUP(H21,Geral!$B$28:$D$41,3,FALSE)="&lt;=",IF(YEAR(NOW())-YEAR(E20)&gt;VLOOKUP(H21,Geral!$B$28:$C$41,2,FALSE),"ý","þ"),IF(VLOOKUP(H21,Geral!$B$28:$D$41,3,FALSE)="&gt;=",IF(YEAR(NOW())-YEAR(E20)&lt;VLOOKUP(H21,Geral!$B$28:$C$41,2,FALSE),"ý","þ"))))</f>
        <v/>
      </c>
      <c r="J21" s="279"/>
      <c r="K21" s="139">
        <f ca="1">IF(H21="",0,IF(OR(H21 = Geral!$A$46,H21 = Geral!$A$48),Geral!$H$15,IF(YEAR(NOW())-YEAR(E20) &lt; 18,Geral!$I$15,Geral!$H$15)))</f>
        <v>0</v>
      </c>
      <c r="L21" s="191"/>
      <c r="M21" s="131" t="str">
        <f ca="1">IF(L21="","",IF(VLOOKUP($H21,Geral!$B$28:$D$41,3,FALSE)="&lt;=",IF(YEAR(NOW())-YEAR(VLOOKUP(L21,Atletas!$B$2:$D$101,3,FALSE))&gt;VLOOKUP($H21,Geral!$B$28:$C$41,2,FALSE),"ý","þ"),IF(VLOOKUP($H21,Geral!$B$28:$D$41,3,FALSE)="&gt;=",IF(YEAR(NOW())-YEAR(VLOOKUP(L21,Atletas!$B$2:$D$101,3,FALSE))&lt;VLOOKUP($H21,Geral!$B$28:$C$41,2,FALSE),"ý","þ"))))</f>
        <v/>
      </c>
      <c r="N21" s="140" t="str">
        <f>IF($L21="","",IF(IFERROR(VLOOKUP($L21,Atletas!$B$2:$F$101,2,FALSE),"") ="","Cadastro não encontrado. Digite os dados.",VLOOKUP($L21,Atletas!$B$2:$F$101,2,FALSE)))</f>
        <v/>
      </c>
      <c r="O21" s="117" t="str">
        <f t="shared" ref="O21" si="100">G20</f>
        <v/>
      </c>
      <c r="P21" s="35">
        <f t="shared" ref="P21" si="101">D21</f>
        <v>0</v>
      </c>
      <c r="Q21" s="8">
        <f t="shared" si="11"/>
        <v>0</v>
      </c>
      <c r="R21" s="8">
        <f t="shared" ref="R21:R22" si="102">L21</f>
        <v>0</v>
      </c>
      <c r="S21" s="9" t="str">
        <f t="shared" ref="S21" si="103">E20</f>
        <v/>
      </c>
      <c r="T21" s="8" t="str">
        <f t="shared" ref="T21" si="104">F20</f>
        <v/>
      </c>
      <c r="U21" s="10">
        <f t="shared" ref="U21" ca="1" si="105">A20</f>
        <v>0</v>
      </c>
      <c r="V21" s="11" t="str">
        <f t="shared" ref="V21" si="106">C20</f>
        <v/>
      </c>
      <c r="W21" s="41"/>
    </row>
    <row r="22" spans="1:23" ht="20.100000000000001" customHeight="1" thickBot="1" x14ac:dyDescent="0.25">
      <c r="A22" s="247"/>
      <c r="B22" s="248"/>
      <c r="C22" s="242"/>
      <c r="D22" s="127"/>
      <c r="E22" s="244"/>
      <c r="F22" s="243"/>
      <c r="G22" s="245"/>
      <c r="H22" s="132"/>
      <c r="I22" s="133" t="str">
        <f ca="1">IF(H22="","",IF(VLOOKUP(H22,Geral!$B$42:$D$48,3,FALSE)="&lt;=",IF(YEAR(NOW())-YEAR(E20)&gt;VLOOKUP(H22,Geral!$B$42:$C$48,2,FALSE),"ý","þ"),IF(VLOOKUP(H22,Geral!$B$42:$D$48,3,FALSE)="&gt;=",IF(YEAR(NOW())-YEAR(E20)&lt;VLOOKUP(H22,Geral!$B$42:$C$48,2,FALSE),"ý","þ"))))</f>
        <v/>
      </c>
      <c r="J22" s="279"/>
      <c r="K22" s="141">
        <f ca="1">IF(H22="",0,IF(OR(H22 = Geral!$A$46,H22 = Geral!$A$48),Geral!$H$15,IF(YEAR(NOW())-YEAR(E20) &lt; 18,Geral!$I$15,Geral!$H$15)))</f>
        <v>0</v>
      </c>
      <c r="L22" s="191"/>
      <c r="M22" s="133" t="str">
        <f ca="1">IF(L22="","",IF(VLOOKUP($H22,Geral!$B$42:$D$48,3,FALSE)="&lt;=",IF(YEAR(NOW())-YEAR(VLOOKUP(L22,Atletas!$B$2:$D$101,3,FALSE))&gt;VLOOKUP($H22,Geral!$B$42:$C$48,2,FALSE),"ý","þ"),IF(VLOOKUP($H22,Geral!$B$42:$D$48,3,FALSE)="&gt;=",IF(YEAR(NOW())-YEAR(VLOOKUP(L22,Atletas!$B$2:$D$101,3,FALSE))&lt;VLOOKUP($H22,Geral!$B$42:$C$48,2,FALSE),"ý","þ"))))</f>
        <v/>
      </c>
      <c r="N22" s="142" t="str">
        <f>IF($L22="","",IF(IFERROR(VLOOKUP($L22,Atletas!$B$2:$F$101,2,FALSE),"") ="","Cadastro não encontrado. Digite os dados.",VLOOKUP($L22,Atletas!$B$2:$F$101,2,FALSE)))</f>
        <v/>
      </c>
      <c r="O22" s="118" t="str">
        <f t="shared" ref="O22" si="107">G20</f>
        <v/>
      </c>
      <c r="P22" s="36">
        <f t="shared" ref="P22" si="108">D21</f>
        <v>0</v>
      </c>
      <c r="Q22" s="13">
        <f t="shared" si="11"/>
        <v>0</v>
      </c>
      <c r="R22" s="13">
        <f t="shared" si="102"/>
        <v>0</v>
      </c>
      <c r="S22" s="14" t="str">
        <f>E20</f>
        <v/>
      </c>
      <c r="T22" s="13" t="str">
        <f>F20</f>
        <v/>
      </c>
      <c r="U22" s="15">
        <f t="shared" ref="U22" ca="1" si="109">A20</f>
        <v>0</v>
      </c>
      <c r="V22" s="16" t="str">
        <f t="shared" ref="V22" si="110">C20</f>
        <v/>
      </c>
      <c r="W22" s="41"/>
    </row>
    <row r="23" spans="1:23" ht="20.100000000000001" customHeight="1" x14ac:dyDescent="0.2">
      <c r="A23" s="247">
        <f t="shared" ref="A23" ca="1" si="111">SUM(K23:K25)</f>
        <v>0</v>
      </c>
      <c r="B23" s="248">
        <v>8</v>
      </c>
      <c r="C23" s="242" t="str">
        <f>IF($D24="","",IF(IFERROR(VLOOKUP($D24,Atletas!$B$2:$F$101,5,FALSE),"") ="","CLUBE",VLOOKUP($D24,Atletas!$B$2:$F$101,5,FALSE)))</f>
        <v/>
      </c>
      <c r="D23" s="127"/>
      <c r="E23" s="244" t="str">
        <f>IF($D24="","",IF(IFERROR(VLOOKUP($D24,Atletas!$B$2:$F$101,3,FALSE),"") ="","DD/MM/AAAA",VLOOKUP($D24,Atletas!$B$2:$F$101,3,FALSE)))</f>
        <v/>
      </c>
      <c r="F23" s="243" t="str">
        <f>IF($D24="","",IF(IFERROR(VLOOKUP($D24,Atletas!$B$2:$F$101,4,FALSE),"") ="","Gênero",VLOOKUP($D24,Atletas!$B$2:$F$101,4,FALSE)))</f>
        <v/>
      </c>
      <c r="G23" s="245" t="str">
        <f>IF($D24="","",IF(IFERROR(VLOOKUP($D24,Atletas!$B$2:$F$101,2,FALSE),"") ="","Cadastro não encontrado. Digite os dados.",VLOOKUP($D24,Atletas!$B$2:$F$101,2,FALSE)))</f>
        <v/>
      </c>
      <c r="H23" s="128"/>
      <c r="I23" s="129" t="str">
        <f ca="1">IF(H23="","",IF(VLOOKUP(H23,Geral!$B$13:$D$27,3,FALSE)="&lt;=",IF(YEAR(NOW())-YEAR(E23)&gt;VLOOKUP(H23,Geral!$B$13:$C$27,2,FALSE),"ý","þ"),IF(VLOOKUP(H23,Geral!$B$13:$D$27,3,FALSE)="&gt;=",IF(YEAR(NOW())-YEAR(E23)&lt;VLOOKUP(H23,Geral!$B$13:$C$27,2,FALSE),"ý","þ"))))</f>
        <v/>
      </c>
      <c r="J23" s="279"/>
      <c r="K23" s="138">
        <f ca="1">SUM(IF(J23="Sim",IF(H23="",0,IF(OR(H23 = Geral!$A$46,H23 = Geral!$A$48),Geral!$H$13,IF(YEAR(NOW())-YEAR(E23) &lt; 18,Geral!$I$17,Geral!$H$17))),0),IF(H23="",0,IF(OR(H23 = Geral!$A$46,H23 = Geral!$A$48),Geral!$H$13,IF(YEAR(NOW())-YEAR(E23) &lt; 18,Geral!$I$13,Geral!$H$13))))</f>
        <v>0</v>
      </c>
      <c r="L23" s="246"/>
      <c r="M23" s="246"/>
      <c r="N23" s="246"/>
      <c r="O23" s="116" t="str">
        <f t="shared" ref="O23" si="112">G23</f>
        <v/>
      </c>
      <c r="P23" s="59">
        <f t="shared" ref="P23" si="113">D24</f>
        <v>0</v>
      </c>
      <c r="Q23" s="60">
        <f t="shared" si="11"/>
        <v>0</v>
      </c>
      <c r="R23" s="60"/>
      <c r="S23" s="61" t="str">
        <f t="shared" ref="S23" si="114">E23</f>
        <v/>
      </c>
      <c r="T23" s="60" t="str">
        <f t="shared" ref="T23" si="115">F23</f>
        <v/>
      </c>
      <c r="U23" s="21">
        <f t="shared" ref="U23" ca="1" si="116">A23</f>
        <v>0</v>
      </c>
      <c r="V23" s="22" t="str">
        <f t="shared" ref="V23" si="117">C23</f>
        <v/>
      </c>
      <c r="W23" s="41"/>
    </row>
    <row r="24" spans="1:23" ht="20.100000000000001" customHeight="1" x14ac:dyDescent="0.2">
      <c r="A24" s="247"/>
      <c r="B24" s="248"/>
      <c r="C24" s="242"/>
      <c r="D24" s="160"/>
      <c r="E24" s="244"/>
      <c r="F24" s="243"/>
      <c r="G24" s="245"/>
      <c r="H24" s="130"/>
      <c r="I24" s="131" t="str">
        <f ca="1">IF(H24="","",IF(VLOOKUP(H24,Geral!$B$28:$D$41,3,FALSE)="&lt;=",IF(YEAR(NOW())-YEAR(E23)&gt;VLOOKUP(H24,Geral!$B$28:$C$41,2,FALSE),"ý","þ"),IF(VLOOKUP(H24,Geral!$B$28:$D$41,3,FALSE)="&gt;=",IF(YEAR(NOW())-YEAR(E23)&lt;VLOOKUP(H24,Geral!$B$28:$C$41,2,FALSE),"ý","þ"))))</f>
        <v/>
      </c>
      <c r="J24" s="279"/>
      <c r="K24" s="139">
        <f ca="1">IF(H24="",0,IF(OR(H24 = Geral!$A$46,H24 = Geral!$A$48),Geral!$H$15,IF(YEAR(NOW())-YEAR(E23) &lt; 18,Geral!$I$15,Geral!$H$15)))</f>
        <v>0</v>
      </c>
      <c r="L24" s="191"/>
      <c r="M24" s="131" t="str">
        <f ca="1">IF(L24="","",IF(VLOOKUP($H24,Geral!$B$28:$D$41,3,FALSE)="&lt;=",IF(YEAR(NOW())-YEAR(VLOOKUP(L24,Atletas!$B$2:$D$101,3,FALSE))&gt;VLOOKUP($H24,Geral!$B$28:$C$41,2,FALSE),"ý","þ"),IF(VLOOKUP($H24,Geral!$B$28:$D$41,3,FALSE)="&gt;=",IF(YEAR(NOW())-YEAR(VLOOKUP(L24,Atletas!$B$2:$D$101,3,FALSE))&lt;VLOOKUP($H24,Geral!$B$28:$C$41,2,FALSE),"ý","þ"))))</f>
        <v/>
      </c>
      <c r="N24" s="140" t="str">
        <f>IF($L24="","",IF(IFERROR(VLOOKUP($L24,Atletas!$B$2:$F$101,2,FALSE),"") ="","Cadastro não encontrado. Digite os dados.",VLOOKUP($L24,Atletas!$B$2:$F$101,2,FALSE)))</f>
        <v/>
      </c>
      <c r="O24" s="117" t="str">
        <f t="shared" ref="O24" si="118">G23</f>
        <v/>
      </c>
      <c r="P24" s="35">
        <f t="shared" ref="P24" si="119">D24</f>
        <v>0</v>
      </c>
      <c r="Q24" s="8">
        <f t="shared" si="11"/>
        <v>0</v>
      </c>
      <c r="R24" s="8">
        <f t="shared" ref="R24:R25" si="120">L24</f>
        <v>0</v>
      </c>
      <c r="S24" s="9" t="str">
        <f t="shared" ref="S24" si="121">E23</f>
        <v/>
      </c>
      <c r="T24" s="8" t="str">
        <f t="shared" ref="T24" si="122">F23</f>
        <v/>
      </c>
      <c r="U24" s="10">
        <f t="shared" ref="U24" ca="1" si="123">A23</f>
        <v>0</v>
      </c>
      <c r="V24" s="11" t="str">
        <f t="shared" ref="V24" si="124">C23</f>
        <v/>
      </c>
      <c r="W24" s="41"/>
    </row>
    <row r="25" spans="1:23" ht="20.100000000000001" customHeight="1" thickBot="1" x14ac:dyDescent="0.25">
      <c r="A25" s="247"/>
      <c r="B25" s="248"/>
      <c r="C25" s="242"/>
      <c r="D25" s="127"/>
      <c r="E25" s="244"/>
      <c r="F25" s="243"/>
      <c r="G25" s="245"/>
      <c r="H25" s="132"/>
      <c r="I25" s="133" t="str">
        <f ca="1">IF(H25="","",IF(VLOOKUP(H25,Geral!$B$42:$D$48,3,FALSE)="&lt;=",IF(YEAR(NOW())-YEAR(E23)&gt;VLOOKUP(H25,Geral!$B$42:$C$48,2,FALSE),"ý","þ"),IF(VLOOKUP(H25,Geral!$B$42:$D$48,3,FALSE)="&gt;=",IF(YEAR(NOW())-YEAR(E23)&lt;VLOOKUP(H25,Geral!$B$42:$C$48,2,FALSE),"ý","þ"))))</f>
        <v/>
      </c>
      <c r="J25" s="279"/>
      <c r="K25" s="141">
        <f ca="1">IF(H25="",0,IF(OR(H25 = Geral!$A$46,H25 = Geral!$A$48),Geral!$H$15,IF(YEAR(NOW())-YEAR(E23) &lt; 18,Geral!$I$15,Geral!$H$15)))</f>
        <v>0</v>
      </c>
      <c r="L25" s="191"/>
      <c r="M25" s="133" t="str">
        <f ca="1">IF(L25="","",IF(VLOOKUP($H25,Geral!$B$42:$D$48,3,FALSE)="&lt;=",IF(YEAR(NOW())-YEAR(VLOOKUP(L25,Atletas!$B$2:$D$101,3,FALSE))&gt;VLOOKUP($H25,Geral!$B$42:$C$48,2,FALSE),"ý","þ"),IF(VLOOKUP($H25,Geral!$B$42:$D$48,3,FALSE)="&gt;=",IF(YEAR(NOW())-YEAR(VLOOKUP(L25,Atletas!$B$2:$D$101,3,FALSE))&lt;VLOOKUP($H25,Geral!$B$42:$C$48,2,FALSE),"ý","þ"))))</f>
        <v/>
      </c>
      <c r="N25" s="142" t="str">
        <f>IF($L25="","",IF(IFERROR(VLOOKUP($L25,Atletas!$B$2:$F$101,2,FALSE),"") ="","Cadastro não encontrado. Digite os dados.",VLOOKUP($L25,Atletas!$B$2:$F$101,2,FALSE)))</f>
        <v/>
      </c>
      <c r="O25" s="118" t="str">
        <f t="shared" ref="O25" si="125">G23</f>
        <v/>
      </c>
      <c r="P25" s="36">
        <f t="shared" ref="P25" si="126">D24</f>
        <v>0</v>
      </c>
      <c r="Q25" s="13">
        <f t="shared" si="11"/>
        <v>0</v>
      </c>
      <c r="R25" s="13">
        <f t="shared" si="120"/>
        <v>0</v>
      </c>
      <c r="S25" s="14" t="str">
        <f>E23</f>
        <v/>
      </c>
      <c r="T25" s="13" t="str">
        <f>F23</f>
        <v/>
      </c>
      <c r="U25" s="15">
        <f t="shared" ref="U25" ca="1" si="127">A23</f>
        <v>0</v>
      </c>
      <c r="V25" s="16" t="str">
        <f t="shared" ref="V25" si="128">C23</f>
        <v/>
      </c>
      <c r="W25" s="41"/>
    </row>
    <row r="26" spans="1:23" ht="20.100000000000001" customHeight="1" x14ac:dyDescent="0.2">
      <c r="A26" s="247">
        <f t="shared" ref="A26" ca="1" si="129">SUM(K26:K28)</f>
        <v>0</v>
      </c>
      <c r="B26" s="248">
        <v>9</v>
      </c>
      <c r="C26" s="242" t="str">
        <f>IF($D27="","",IF(IFERROR(VLOOKUP($D27,Atletas!$B$2:$F$101,5,FALSE),"") ="","CLUBE",VLOOKUP($D27,Atletas!$B$2:$F$101,5,FALSE)))</f>
        <v/>
      </c>
      <c r="D26" s="127"/>
      <c r="E26" s="244" t="str">
        <f>IF($D27="","",IF(IFERROR(VLOOKUP($D27,Atletas!$B$2:$F$101,3,FALSE),"") ="","DD/MM/AAAA",VLOOKUP($D27,Atletas!$B$2:$F$101,3,FALSE)))</f>
        <v/>
      </c>
      <c r="F26" s="243" t="str">
        <f>IF($D27="","",IF(IFERROR(VLOOKUP($D27,Atletas!$B$2:$F$101,4,FALSE),"") ="","Gênero",VLOOKUP($D27,Atletas!$B$2:$F$101,4,FALSE)))</f>
        <v/>
      </c>
      <c r="G26" s="245" t="str">
        <f>IF($D27="","",IF(IFERROR(VLOOKUP($D27,Atletas!$B$2:$F$101,2,FALSE),"") ="","Cadastro não encontrado. Digite os dados.",VLOOKUP($D27,Atletas!$B$2:$F$101,2,FALSE)))</f>
        <v/>
      </c>
      <c r="H26" s="128"/>
      <c r="I26" s="129" t="str">
        <f ca="1">IF(H26="","",IF(VLOOKUP(H26,Geral!$B$13:$D$27,3,FALSE)="&lt;=",IF(YEAR(NOW())-YEAR(E26)&gt;VLOOKUP(H26,Geral!$B$13:$C$27,2,FALSE),"ý","þ"),IF(VLOOKUP(H26,Geral!$B$13:$D$27,3,FALSE)="&gt;=",IF(YEAR(NOW())-YEAR(E26)&lt;VLOOKUP(H26,Geral!$B$13:$C$27,2,FALSE),"ý","þ"))))</f>
        <v/>
      </c>
      <c r="J26" s="279"/>
      <c r="K26" s="138">
        <f ca="1">SUM(IF(J26="Sim",IF(H26="",0,IF(OR(H26 = Geral!$A$46,H26 = Geral!$A$48),Geral!$H$13,IF(YEAR(NOW())-YEAR(E26) &lt; 18,Geral!$I$17,Geral!$H$17))),0),IF(H26="",0,IF(OR(H26 = Geral!$A$46,H26 = Geral!$A$48),Geral!$H$13,IF(YEAR(NOW())-YEAR(E26) &lt; 18,Geral!$I$13,Geral!$H$13))))</f>
        <v>0</v>
      </c>
      <c r="L26" s="246"/>
      <c r="M26" s="246"/>
      <c r="N26" s="246"/>
      <c r="O26" s="116" t="str">
        <f t="shared" ref="O26" si="130">G26</f>
        <v/>
      </c>
      <c r="P26" s="59">
        <f t="shared" ref="P26" si="131">D27</f>
        <v>0</v>
      </c>
      <c r="Q26" s="60">
        <f t="shared" si="11"/>
        <v>0</v>
      </c>
      <c r="R26" s="60"/>
      <c r="S26" s="61" t="str">
        <f t="shared" ref="S26" si="132">E26</f>
        <v/>
      </c>
      <c r="T26" s="60" t="str">
        <f t="shared" ref="T26" si="133">F26</f>
        <v/>
      </c>
      <c r="U26" s="21">
        <f t="shared" ref="U26" ca="1" si="134">A26</f>
        <v>0</v>
      </c>
      <c r="V26" s="22" t="str">
        <f t="shared" ref="V26" si="135">C26</f>
        <v/>
      </c>
      <c r="W26" s="41"/>
    </row>
    <row r="27" spans="1:23" ht="20.100000000000001" customHeight="1" x14ac:dyDescent="0.2">
      <c r="A27" s="247"/>
      <c r="B27" s="248"/>
      <c r="C27" s="242"/>
      <c r="D27" s="160"/>
      <c r="E27" s="244"/>
      <c r="F27" s="243"/>
      <c r="G27" s="245"/>
      <c r="H27" s="130"/>
      <c r="I27" s="131" t="str">
        <f ca="1">IF(H27="","",IF(VLOOKUP(H27,Geral!$B$28:$D$41,3,FALSE)="&lt;=",IF(YEAR(NOW())-YEAR(E26)&gt;VLOOKUP(H27,Geral!$B$28:$C$41,2,FALSE),"ý","þ"),IF(VLOOKUP(H27,Geral!$B$28:$D$41,3,FALSE)="&gt;=",IF(YEAR(NOW())-YEAR(E26)&lt;VLOOKUP(H27,Geral!$B$28:$C$41,2,FALSE),"ý","þ"))))</f>
        <v/>
      </c>
      <c r="J27" s="279"/>
      <c r="K27" s="139">
        <f ca="1">IF(H27="",0,IF(OR(H27 = Geral!$A$46,H27 = Geral!$A$48),Geral!$H$15,IF(YEAR(NOW())-YEAR(E26) &lt; 18,Geral!$I$15,Geral!$H$15)))</f>
        <v>0</v>
      </c>
      <c r="L27" s="191"/>
      <c r="M27" s="131" t="str">
        <f ca="1">IF(L27="","",IF(VLOOKUP($H27,Geral!$B$28:$D$41,3,FALSE)="&lt;=",IF(YEAR(NOW())-YEAR(VLOOKUP(L27,Atletas!$B$2:$D$101,3,FALSE))&gt;VLOOKUP($H27,Geral!$B$28:$C$41,2,FALSE),"ý","þ"),IF(VLOOKUP($H27,Geral!$B$28:$D$41,3,FALSE)="&gt;=",IF(YEAR(NOW())-YEAR(VLOOKUP(L27,Atletas!$B$2:$D$101,3,FALSE))&lt;VLOOKUP($H27,Geral!$B$28:$C$41,2,FALSE),"ý","þ"))))</f>
        <v/>
      </c>
      <c r="N27" s="140" t="str">
        <f>IF($L27="","",IF(IFERROR(VLOOKUP($L27,Atletas!$B$2:$F$101,2,FALSE),"") ="","Cadastro não encontrado. Digite os dados.",VLOOKUP($L27,Atletas!$B$2:$F$101,2,FALSE)))</f>
        <v/>
      </c>
      <c r="O27" s="117" t="str">
        <f t="shared" ref="O27" si="136">G26</f>
        <v/>
      </c>
      <c r="P27" s="35">
        <f t="shared" ref="P27" si="137">D27</f>
        <v>0</v>
      </c>
      <c r="Q27" s="8">
        <f t="shared" si="11"/>
        <v>0</v>
      </c>
      <c r="R27" s="8">
        <f t="shared" ref="R27:R28" si="138">L27</f>
        <v>0</v>
      </c>
      <c r="S27" s="9" t="str">
        <f t="shared" ref="S27" si="139">E26</f>
        <v/>
      </c>
      <c r="T27" s="8" t="str">
        <f t="shared" ref="T27" si="140">F26</f>
        <v/>
      </c>
      <c r="U27" s="10">
        <f t="shared" ref="U27" ca="1" si="141">A26</f>
        <v>0</v>
      </c>
      <c r="V27" s="11" t="str">
        <f t="shared" ref="V27" si="142">C26</f>
        <v/>
      </c>
      <c r="W27" s="41"/>
    </row>
    <row r="28" spans="1:23" ht="20.100000000000001" customHeight="1" thickBot="1" x14ac:dyDescent="0.25">
      <c r="A28" s="247"/>
      <c r="B28" s="248"/>
      <c r="C28" s="242"/>
      <c r="D28" s="127"/>
      <c r="E28" s="244"/>
      <c r="F28" s="243"/>
      <c r="G28" s="245"/>
      <c r="H28" s="132"/>
      <c r="I28" s="133" t="str">
        <f ca="1">IF(H28="","",IF(VLOOKUP(H28,Geral!$B$42:$D$48,3,FALSE)="&lt;=",IF(YEAR(NOW())-YEAR(E26)&gt;VLOOKUP(H28,Geral!$B$42:$C$48,2,FALSE),"ý","þ"),IF(VLOOKUP(H28,Geral!$B$42:$D$48,3,FALSE)="&gt;=",IF(YEAR(NOW())-YEAR(E26)&lt;VLOOKUP(H28,Geral!$B$42:$C$48,2,FALSE),"ý","þ"))))</f>
        <v/>
      </c>
      <c r="J28" s="279"/>
      <c r="K28" s="141">
        <f ca="1">IF(H28="",0,IF(OR(H28 = Geral!$A$46,H28 = Geral!$A$48),Geral!$H$15,IF(YEAR(NOW())-YEAR(E26) &lt; 18,Geral!$I$15,Geral!$H$15)))</f>
        <v>0</v>
      </c>
      <c r="L28" s="191"/>
      <c r="M28" s="133" t="str">
        <f ca="1">IF(L28="","",IF(VLOOKUP($H28,Geral!$B$42:$D$48,3,FALSE)="&lt;=",IF(YEAR(NOW())-YEAR(VLOOKUP(L28,Atletas!$B$2:$D$101,3,FALSE))&gt;VLOOKUP($H28,Geral!$B$42:$C$48,2,FALSE),"ý","þ"),IF(VLOOKUP($H28,Geral!$B$42:$D$48,3,FALSE)="&gt;=",IF(YEAR(NOW())-YEAR(VLOOKUP(L28,Atletas!$B$2:$D$101,3,FALSE))&lt;VLOOKUP($H28,Geral!$B$42:$C$48,2,FALSE),"ý","þ"))))</f>
        <v/>
      </c>
      <c r="N28" s="142" t="str">
        <f>IF($L28="","",IF(IFERROR(VLOOKUP($L28,Atletas!$B$2:$F$101,2,FALSE),"") ="","Cadastro não encontrado. Digite os dados.",VLOOKUP($L28,Atletas!$B$2:$F$101,2,FALSE)))</f>
        <v/>
      </c>
      <c r="O28" s="118" t="str">
        <f t="shared" ref="O28" si="143">G26</f>
        <v/>
      </c>
      <c r="P28" s="36">
        <f t="shared" ref="P28" si="144">D27</f>
        <v>0</v>
      </c>
      <c r="Q28" s="13">
        <f t="shared" si="11"/>
        <v>0</v>
      </c>
      <c r="R28" s="13">
        <f t="shared" si="138"/>
        <v>0</v>
      </c>
      <c r="S28" s="14" t="str">
        <f>E26</f>
        <v/>
      </c>
      <c r="T28" s="13" t="str">
        <f>F26</f>
        <v/>
      </c>
      <c r="U28" s="15">
        <f t="shared" ref="U28" ca="1" si="145">A26</f>
        <v>0</v>
      </c>
      <c r="V28" s="16" t="str">
        <f t="shared" ref="V28" si="146">C26</f>
        <v/>
      </c>
      <c r="W28" s="41"/>
    </row>
    <row r="29" spans="1:23" ht="20.100000000000001" customHeight="1" x14ac:dyDescent="0.2">
      <c r="A29" s="247">
        <f t="shared" ref="A29" ca="1" si="147">SUM(K29:K31)</f>
        <v>0</v>
      </c>
      <c r="B29" s="248">
        <v>10</v>
      </c>
      <c r="C29" s="242" t="str">
        <f>IF($D30="","",IF(IFERROR(VLOOKUP($D30,Atletas!$B$2:$F$101,5,FALSE),"") ="","CLUBE",VLOOKUP($D30,Atletas!$B$2:$F$101,5,FALSE)))</f>
        <v/>
      </c>
      <c r="D29" s="127"/>
      <c r="E29" s="244" t="str">
        <f>IF($D30="","",IF(IFERROR(VLOOKUP($D30,Atletas!$B$2:$F$101,3,FALSE),"") ="","DD/MM/AAAA",VLOOKUP($D30,Atletas!$B$2:$F$101,3,FALSE)))</f>
        <v/>
      </c>
      <c r="F29" s="243" t="str">
        <f>IF($D30="","",IF(IFERROR(VLOOKUP($D30,Atletas!$B$2:$F$101,4,FALSE),"") ="","Gênero",VLOOKUP($D30,Atletas!$B$2:$F$101,4,FALSE)))</f>
        <v/>
      </c>
      <c r="G29" s="245" t="str">
        <f>IF($D30="","",IF(IFERROR(VLOOKUP($D30,Atletas!$B$2:$F$101,2,FALSE),"") ="","Cadastro não encontrado. Digite os dados.",VLOOKUP($D30,Atletas!$B$2:$F$101,2,FALSE)))</f>
        <v/>
      </c>
      <c r="H29" s="128"/>
      <c r="I29" s="129" t="str">
        <f ca="1">IF(H29="","",IF(VLOOKUP(H29,Geral!$B$13:$D$27,3,FALSE)="&lt;=",IF(YEAR(NOW())-YEAR(E29)&gt;VLOOKUP(H29,Geral!$B$13:$C$27,2,FALSE),"ý","þ"),IF(VLOOKUP(H29,Geral!$B$13:$D$27,3,FALSE)="&gt;=",IF(YEAR(NOW())-YEAR(E29)&lt;VLOOKUP(H29,Geral!$B$13:$C$27,2,FALSE),"ý","þ"))))</f>
        <v/>
      </c>
      <c r="J29" s="279"/>
      <c r="K29" s="138">
        <f ca="1">SUM(IF(J29="Sim",IF(H29="",0,IF(OR(H29 = Geral!$A$46,H29 = Geral!$A$48),Geral!$H$13,IF(YEAR(NOW())-YEAR(E29) &lt; 18,Geral!$I$17,Geral!$H$17))),0),IF(H29="",0,IF(OR(H29 = Geral!$A$46,H29 = Geral!$A$48),Geral!$H$13,IF(YEAR(NOW())-YEAR(E29) &lt; 18,Geral!$I$13,Geral!$H$13))))</f>
        <v>0</v>
      </c>
      <c r="L29" s="246"/>
      <c r="M29" s="246"/>
      <c r="N29" s="246"/>
      <c r="O29" s="116" t="str">
        <f t="shared" ref="O29" si="148">G29</f>
        <v/>
      </c>
      <c r="P29" s="59">
        <f t="shared" ref="P29" si="149">D30</f>
        <v>0</v>
      </c>
      <c r="Q29" s="60">
        <f t="shared" si="11"/>
        <v>0</v>
      </c>
      <c r="R29" s="60"/>
      <c r="S29" s="61" t="str">
        <f t="shared" ref="S29" si="150">E29</f>
        <v/>
      </c>
      <c r="T29" s="60" t="str">
        <f t="shared" ref="T29" si="151">F29</f>
        <v/>
      </c>
      <c r="U29" s="21">
        <f t="shared" ref="U29" ca="1" si="152">A29</f>
        <v>0</v>
      </c>
      <c r="V29" s="22" t="str">
        <f t="shared" ref="V29" si="153">C29</f>
        <v/>
      </c>
      <c r="W29" s="41"/>
    </row>
    <row r="30" spans="1:23" ht="20.100000000000001" customHeight="1" x14ac:dyDescent="0.2">
      <c r="A30" s="247"/>
      <c r="B30" s="248"/>
      <c r="C30" s="242"/>
      <c r="D30" s="160"/>
      <c r="E30" s="244"/>
      <c r="F30" s="243"/>
      <c r="G30" s="245"/>
      <c r="H30" s="130"/>
      <c r="I30" s="131" t="str">
        <f ca="1">IF(H30="","",IF(VLOOKUP(H30,Geral!$B$28:$D$41,3,FALSE)="&lt;=",IF(YEAR(NOW())-YEAR(E29)&gt;VLOOKUP(H30,Geral!$B$28:$C$41,2,FALSE),"ý","þ"),IF(VLOOKUP(H30,Geral!$B$28:$D$41,3,FALSE)="&gt;=",IF(YEAR(NOW())-YEAR(E29)&lt;VLOOKUP(H30,Geral!$B$28:$C$41,2,FALSE),"ý","þ"))))</f>
        <v/>
      </c>
      <c r="J30" s="279"/>
      <c r="K30" s="139">
        <f ca="1">IF(H30="",0,IF(OR(H30 = Geral!$A$46,H30 = Geral!$A$48),Geral!$H$15,IF(YEAR(NOW())-YEAR(E29) &lt; 18,Geral!$I$15,Geral!$H$15)))</f>
        <v>0</v>
      </c>
      <c r="L30" s="191"/>
      <c r="M30" s="131" t="str">
        <f ca="1">IF(L30="","",IF(VLOOKUP($H30,Geral!$B$28:$D$41,3,FALSE)="&lt;=",IF(YEAR(NOW())-YEAR(VLOOKUP(L30,Atletas!$B$2:$D$101,3,FALSE))&gt;VLOOKUP($H30,Geral!$B$28:$C$41,2,FALSE),"ý","þ"),IF(VLOOKUP($H30,Geral!$B$28:$D$41,3,FALSE)="&gt;=",IF(YEAR(NOW())-YEAR(VLOOKUP(L30,Atletas!$B$2:$D$101,3,FALSE))&lt;VLOOKUP($H30,Geral!$B$28:$C$41,2,FALSE),"ý","þ"))))</f>
        <v/>
      </c>
      <c r="N30" s="140" t="str">
        <f>IF($L30="","",IF(IFERROR(VLOOKUP($L30,Atletas!$B$2:$F$101,2,FALSE),"") ="","Cadastro não encontrado. Digite os dados.",VLOOKUP($L30,Atletas!$B$2:$F$101,2,FALSE)))</f>
        <v/>
      </c>
      <c r="O30" s="117" t="str">
        <f t="shared" ref="O30" si="154">G29</f>
        <v/>
      </c>
      <c r="P30" s="35">
        <f t="shared" ref="P30" si="155">D30</f>
        <v>0</v>
      </c>
      <c r="Q30" s="8">
        <f>H30</f>
        <v>0</v>
      </c>
      <c r="R30" s="8">
        <f t="shared" ref="R30:R31" si="156">L30</f>
        <v>0</v>
      </c>
      <c r="S30" s="9" t="str">
        <f t="shared" ref="S30" si="157">E29</f>
        <v/>
      </c>
      <c r="T30" s="8" t="str">
        <f t="shared" ref="T30" si="158">F29</f>
        <v/>
      </c>
      <c r="U30" s="10">
        <f t="shared" ref="U30" ca="1" si="159">A29</f>
        <v>0</v>
      </c>
      <c r="V30" s="11" t="str">
        <f t="shared" ref="V30" si="160">C29</f>
        <v/>
      </c>
      <c r="W30" s="41"/>
    </row>
    <row r="31" spans="1:23" ht="20.100000000000001" customHeight="1" thickBot="1" x14ac:dyDescent="0.25">
      <c r="A31" s="247"/>
      <c r="B31" s="248"/>
      <c r="C31" s="242"/>
      <c r="D31" s="127"/>
      <c r="E31" s="244"/>
      <c r="F31" s="243"/>
      <c r="G31" s="245"/>
      <c r="H31" s="132"/>
      <c r="I31" s="133" t="str">
        <f ca="1">IF(H31="","",IF(VLOOKUP(H31,Geral!$B$42:$D$48,3,FALSE)="&lt;=",IF(YEAR(NOW())-YEAR(E29)&gt;VLOOKUP(H31,Geral!$B$42:$C$48,2,FALSE),"ý","þ"),IF(VLOOKUP(H31,Geral!$B$42:$D$48,3,FALSE)="&gt;=",IF(YEAR(NOW())-YEAR(E29)&lt;VLOOKUP(H31,Geral!$B$42:$C$48,2,FALSE),"ý","þ"))))</f>
        <v/>
      </c>
      <c r="J31" s="279"/>
      <c r="K31" s="141">
        <f ca="1">IF(H31="",0,IF(OR(H31 = Geral!$A$46,H31 = Geral!$A$48),Geral!$H$15,IF(YEAR(NOW())-YEAR(E29) &lt; 18,Geral!$I$15,Geral!$H$15)))</f>
        <v>0</v>
      </c>
      <c r="L31" s="191"/>
      <c r="M31" s="133" t="str">
        <f ca="1">IF(L31="","",IF(VLOOKUP($H31,Geral!$B$42:$D$48,3,FALSE)="&lt;=",IF(YEAR(NOW())-YEAR(VLOOKUP(L31,Atletas!$B$2:$D$101,3,FALSE))&gt;VLOOKUP($H31,Geral!$B$42:$C$48,2,FALSE),"ý","þ"),IF(VLOOKUP($H31,Geral!$B$42:$D$48,3,FALSE)="&gt;=",IF(YEAR(NOW())-YEAR(VLOOKUP(L31,Atletas!$B$2:$D$101,3,FALSE))&lt;VLOOKUP($H31,Geral!$B$42:$C$48,2,FALSE),"ý","þ"))))</f>
        <v/>
      </c>
      <c r="N31" s="142" t="str">
        <f>IF($L31="","",IF(IFERROR(VLOOKUP($L31,Atletas!$B$2:$F$101,2,FALSE),"") ="","Cadastro não encontrado. Digite os dados.",VLOOKUP($L31,Atletas!$B$2:$F$101,2,FALSE)))</f>
        <v/>
      </c>
      <c r="O31" s="118" t="str">
        <f t="shared" ref="O31" si="161">G29</f>
        <v/>
      </c>
      <c r="P31" s="36">
        <f t="shared" ref="P31" si="162">D30</f>
        <v>0</v>
      </c>
      <c r="Q31" s="13">
        <f>H31</f>
        <v>0</v>
      </c>
      <c r="R31" s="13">
        <f t="shared" si="156"/>
        <v>0</v>
      </c>
      <c r="S31" s="14" t="str">
        <f>E29</f>
        <v/>
      </c>
      <c r="T31" s="13" t="str">
        <f>F29</f>
        <v/>
      </c>
      <c r="U31" s="15">
        <f t="shared" ref="U31" ca="1" si="163">A29</f>
        <v>0</v>
      </c>
      <c r="V31" s="16" t="str">
        <f t="shared" ref="V31" si="164">C29</f>
        <v/>
      </c>
      <c r="W31" s="41"/>
    </row>
    <row r="32" spans="1:23" ht="20.100000000000001" customHeight="1" x14ac:dyDescent="0.2">
      <c r="A32" s="247">
        <f t="shared" ref="A32" ca="1" si="165">SUM(K32:K34)</f>
        <v>0</v>
      </c>
      <c r="B32" s="248">
        <v>11</v>
      </c>
      <c r="C32" s="242" t="str">
        <f>IF($D33="","",IF(IFERROR(VLOOKUP($D33,Atletas!$B$2:$F$101,5,FALSE),"") ="","CLUBE",VLOOKUP($D33,Atletas!$B$2:$F$101,5,FALSE)))</f>
        <v/>
      </c>
      <c r="D32" s="127"/>
      <c r="E32" s="244" t="str">
        <f>IF($D33="","",IF(IFERROR(VLOOKUP($D33,Atletas!$B$2:$F$101,3,FALSE),"") ="","DD/MM/AAAA",VLOOKUP($D33,Atletas!$B$2:$F$101,3,FALSE)))</f>
        <v/>
      </c>
      <c r="F32" s="243" t="str">
        <f>IF($D33="","",IF(IFERROR(VLOOKUP($D33,Atletas!$B$2:$F$101,4,FALSE),"") ="","Gênero",VLOOKUP($D33,Atletas!$B$2:$F$101,4,FALSE)))</f>
        <v/>
      </c>
      <c r="G32" s="245" t="str">
        <f>IF($D33="","",IF(IFERROR(VLOOKUP($D33,Atletas!$B$2:$F$101,2,FALSE),"") ="","Cadastro não encontrado. Digite os dados.",VLOOKUP($D33,Atletas!$B$2:$F$101,2,FALSE)))</f>
        <v/>
      </c>
      <c r="H32" s="128"/>
      <c r="I32" s="129" t="str">
        <f ca="1">IF(H32="","",IF(VLOOKUP(H32,Geral!$B$13:$D$27,3,FALSE)="&lt;=",IF(YEAR(NOW())-YEAR(E32)&gt;VLOOKUP(H32,Geral!$B$13:$C$27,2,FALSE),"ý","þ"),IF(VLOOKUP(H32,Geral!$B$13:$D$27,3,FALSE)="&gt;=",IF(YEAR(NOW())-YEAR(E32)&lt;VLOOKUP(H32,Geral!$B$13:$C$27,2,FALSE),"ý","þ"))))</f>
        <v/>
      </c>
      <c r="J32" s="279"/>
      <c r="K32" s="138">
        <f ca="1">SUM(IF(J32="Sim",IF(H32="",0,IF(OR(H32 = Geral!$A$46,H32 = Geral!$A$48),Geral!$H$13,IF(YEAR(NOW())-YEAR(E32) &lt; 18,Geral!$I$17,Geral!$H$17))),0),IF(H32="",0,IF(OR(H32 = Geral!$A$46,H32 = Geral!$A$48),Geral!$H$13,IF(YEAR(NOW())-YEAR(E32) &lt; 18,Geral!$I$13,Geral!$H$13))))</f>
        <v>0</v>
      </c>
      <c r="L32" s="246"/>
      <c r="M32" s="246"/>
      <c r="N32" s="246"/>
      <c r="O32" s="116" t="str">
        <f t="shared" ref="O32" si="166">G32</f>
        <v/>
      </c>
      <c r="P32" s="59">
        <f t="shared" ref="P32" si="167">D33</f>
        <v>0</v>
      </c>
      <c r="Q32" s="60">
        <f t="shared" si="11"/>
        <v>0</v>
      </c>
      <c r="R32" s="60"/>
      <c r="S32" s="61" t="str">
        <f t="shared" ref="S32" si="168">E32</f>
        <v/>
      </c>
      <c r="T32" s="60" t="str">
        <f t="shared" ref="T32" si="169">F32</f>
        <v/>
      </c>
      <c r="U32" s="21">
        <f t="shared" ref="U32" ca="1" si="170">A32</f>
        <v>0</v>
      </c>
      <c r="V32" s="22" t="str">
        <f t="shared" ref="V32" si="171">C32</f>
        <v/>
      </c>
      <c r="W32" s="41"/>
    </row>
    <row r="33" spans="1:23" ht="20.100000000000001" customHeight="1" x14ac:dyDescent="0.2">
      <c r="A33" s="247"/>
      <c r="B33" s="248"/>
      <c r="C33" s="242"/>
      <c r="D33" s="160"/>
      <c r="E33" s="244"/>
      <c r="F33" s="243"/>
      <c r="G33" s="245"/>
      <c r="H33" s="130"/>
      <c r="I33" s="131" t="str">
        <f ca="1">IF(H33="","",IF(VLOOKUP(H33,Geral!$B$28:$D$41,3,FALSE)="&lt;=",IF(YEAR(NOW())-YEAR(E32)&gt;VLOOKUP(H33,Geral!$B$28:$C$41,2,FALSE),"ý","þ"),IF(VLOOKUP(H33,Geral!$B$28:$D$41,3,FALSE)="&gt;=",IF(YEAR(NOW())-YEAR(E32)&lt;VLOOKUP(H33,Geral!$B$28:$C$41,2,FALSE),"ý","þ"))))</f>
        <v/>
      </c>
      <c r="J33" s="279"/>
      <c r="K33" s="139">
        <f ca="1">IF(H33="",0,IF(OR(H33 = Geral!$A$46,H33 = Geral!$A$48),Geral!$H$15,IF(YEAR(NOW())-YEAR(E32) &lt; 18,Geral!$I$15,Geral!$H$15)))</f>
        <v>0</v>
      </c>
      <c r="L33" s="191"/>
      <c r="M33" s="131" t="str">
        <f ca="1">IF(L33="","",IF(VLOOKUP($H33,Geral!$B$28:$D$41,3,FALSE)="&lt;=",IF(YEAR(NOW())-YEAR(VLOOKUP(L33,Atletas!$B$2:$D$101,3,FALSE))&gt;VLOOKUP($H33,Geral!$B$28:$C$41,2,FALSE),"ý","þ"),IF(VLOOKUP($H33,Geral!$B$28:$D$41,3,FALSE)="&gt;=",IF(YEAR(NOW())-YEAR(VLOOKUP(L33,Atletas!$B$2:$D$101,3,FALSE))&lt;VLOOKUP($H33,Geral!$B$28:$C$41,2,FALSE),"ý","þ"))))</f>
        <v/>
      </c>
      <c r="N33" s="140" t="str">
        <f>IF($L33="","",IF(IFERROR(VLOOKUP($L33,Atletas!$B$2:$F$101,2,FALSE),"") ="","Cadastro não encontrado. Digite os dados.",VLOOKUP($L33,Atletas!$B$2:$F$101,2,FALSE)))</f>
        <v/>
      </c>
      <c r="O33" s="117" t="str">
        <f t="shared" ref="O33" si="172">G32</f>
        <v/>
      </c>
      <c r="P33" s="35">
        <f t="shared" ref="P33" si="173">D33</f>
        <v>0</v>
      </c>
      <c r="Q33" s="8">
        <f t="shared" si="11"/>
        <v>0</v>
      </c>
      <c r="R33" s="8">
        <f t="shared" ref="R33:R34" si="174">L33</f>
        <v>0</v>
      </c>
      <c r="S33" s="9" t="str">
        <f t="shared" ref="S33" si="175">E32</f>
        <v/>
      </c>
      <c r="T33" s="8" t="str">
        <f t="shared" ref="T33" si="176">F32</f>
        <v/>
      </c>
      <c r="U33" s="10">
        <f t="shared" ref="U33" ca="1" si="177">A32</f>
        <v>0</v>
      </c>
      <c r="V33" s="11" t="str">
        <f t="shared" ref="V33" si="178">C32</f>
        <v/>
      </c>
      <c r="W33" s="41"/>
    </row>
    <row r="34" spans="1:23" ht="20.100000000000001" customHeight="1" thickBot="1" x14ac:dyDescent="0.25">
      <c r="A34" s="247"/>
      <c r="B34" s="248"/>
      <c r="C34" s="242"/>
      <c r="D34" s="127"/>
      <c r="E34" s="244"/>
      <c r="F34" s="243"/>
      <c r="G34" s="245"/>
      <c r="H34" s="132"/>
      <c r="I34" s="133" t="str">
        <f ca="1">IF(H34="","",IF(VLOOKUP(H34,Geral!$B$42:$D$48,3,FALSE)="&lt;=",IF(YEAR(NOW())-YEAR(E32)&gt;VLOOKUP(H34,Geral!$B$42:$C$48,2,FALSE),"ý","þ"),IF(VLOOKUP(H34,Geral!$B$42:$D$48,3,FALSE)="&gt;=",IF(YEAR(NOW())-YEAR(E32)&lt;VLOOKUP(H34,Geral!$B$42:$C$48,2,FALSE),"ý","þ"))))</f>
        <v/>
      </c>
      <c r="J34" s="279"/>
      <c r="K34" s="141">
        <f ca="1">IF(H34="",0,IF(OR(H34 = Geral!$A$46,H34 = Geral!$A$48),Geral!$H$15,IF(YEAR(NOW())-YEAR(E32) &lt; 18,Geral!$I$15,Geral!$H$15)))</f>
        <v>0</v>
      </c>
      <c r="L34" s="191"/>
      <c r="M34" s="133" t="str">
        <f ca="1">IF(L34="","",IF(VLOOKUP($H34,Geral!$B$42:$D$48,3,FALSE)="&lt;=",IF(YEAR(NOW())-YEAR(VLOOKUP(L34,Atletas!$B$2:$D$101,3,FALSE))&gt;VLOOKUP($H34,Geral!$B$42:$C$48,2,FALSE),"ý","þ"),IF(VLOOKUP($H34,Geral!$B$42:$D$48,3,FALSE)="&gt;=",IF(YEAR(NOW())-YEAR(VLOOKUP(L34,Atletas!$B$2:$D$101,3,FALSE))&lt;VLOOKUP($H34,Geral!$B$42:$C$48,2,FALSE),"ý","þ"))))</f>
        <v/>
      </c>
      <c r="N34" s="142" t="str">
        <f>IF($L34="","",IF(IFERROR(VLOOKUP($L34,Atletas!$B$2:$F$101,2,FALSE),"") ="","Cadastro não encontrado. Digite os dados.",VLOOKUP($L34,Atletas!$B$2:$F$101,2,FALSE)))</f>
        <v/>
      </c>
      <c r="O34" s="118" t="str">
        <f t="shared" ref="O34" si="179">G32</f>
        <v/>
      </c>
      <c r="P34" s="36">
        <f t="shared" ref="P34" si="180">D33</f>
        <v>0</v>
      </c>
      <c r="Q34" s="13">
        <f t="shared" si="11"/>
        <v>0</v>
      </c>
      <c r="R34" s="13">
        <f t="shared" si="174"/>
        <v>0</v>
      </c>
      <c r="S34" s="14" t="str">
        <f>E32</f>
        <v/>
      </c>
      <c r="T34" s="13" t="str">
        <f>F32</f>
        <v/>
      </c>
      <c r="U34" s="15">
        <f t="shared" ref="U34" ca="1" si="181">A32</f>
        <v>0</v>
      </c>
      <c r="V34" s="16" t="str">
        <f t="shared" ref="V34" si="182">C32</f>
        <v/>
      </c>
      <c r="W34" s="41"/>
    </row>
    <row r="35" spans="1:23" ht="20.100000000000001" customHeight="1" x14ac:dyDescent="0.2">
      <c r="A35" s="247">
        <f t="shared" ref="A35" ca="1" si="183">SUM(K35:K37)</f>
        <v>0</v>
      </c>
      <c r="B35" s="248">
        <v>12</v>
      </c>
      <c r="C35" s="242" t="str">
        <f>IF($D36="","",IF(IFERROR(VLOOKUP($D36,Atletas!$B$2:$F$101,5,FALSE),"") ="","CLUBE",VLOOKUP($D36,Atletas!$B$2:$F$101,5,FALSE)))</f>
        <v/>
      </c>
      <c r="D35" s="127"/>
      <c r="E35" s="244" t="str">
        <f>IF($D36="","",IF(IFERROR(VLOOKUP($D36,Atletas!$B$2:$F$101,3,FALSE),"") ="","DD/MM/AAAA",VLOOKUP($D36,Atletas!$B$2:$F$101,3,FALSE)))</f>
        <v/>
      </c>
      <c r="F35" s="243" t="str">
        <f>IF($D36="","",IF(IFERROR(VLOOKUP($D36,Atletas!$B$2:$F$101,4,FALSE),"") ="","Gênero",VLOOKUP($D36,Atletas!$B$2:$F$101,4,FALSE)))</f>
        <v/>
      </c>
      <c r="G35" s="245" t="str">
        <f>IF($D36="","",IF(IFERROR(VLOOKUP($D36,Atletas!$B$2:$F$101,2,FALSE),"") ="","Cadastro não encontrado. Digite os dados.",VLOOKUP($D36,Atletas!$B$2:$F$101,2,FALSE)))</f>
        <v/>
      </c>
      <c r="H35" s="128"/>
      <c r="I35" s="129" t="str">
        <f ca="1">IF(H35="","",IF(VLOOKUP(H35,Geral!$B$13:$D$27,3,FALSE)="&lt;=",IF(YEAR(NOW())-YEAR(E35)&gt;VLOOKUP(H35,Geral!$B$13:$C$27,2,FALSE),"ý","þ"),IF(VLOOKUP(H35,Geral!$B$13:$D$27,3,FALSE)="&gt;=",IF(YEAR(NOW())-YEAR(E35)&lt;VLOOKUP(H35,Geral!$B$13:$C$27,2,FALSE),"ý","þ"))))</f>
        <v/>
      </c>
      <c r="J35" s="279"/>
      <c r="K35" s="138">
        <f ca="1">SUM(IF(J35="Sim",IF(H35="",0,IF(OR(H35 = Geral!$A$46,H35 = Geral!$A$48),Geral!$H$13,IF(YEAR(NOW())-YEAR(E35) &lt; 18,Geral!$I$17,Geral!$H$17))),0),IF(H35="",0,IF(OR(H35 = Geral!$A$46,H35 = Geral!$A$48),Geral!$H$13,IF(YEAR(NOW())-YEAR(E35) &lt; 18,Geral!$I$13,Geral!$H$13))))</f>
        <v>0</v>
      </c>
      <c r="L35" s="246"/>
      <c r="M35" s="246"/>
      <c r="N35" s="246"/>
      <c r="O35" s="116" t="str">
        <f t="shared" ref="O35" si="184">G35</f>
        <v/>
      </c>
      <c r="P35" s="59">
        <f t="shared" ref="P35" si="185">D36</f>
        <v>0</v>
      </c>
      <c r="Q35" s="60">
        <f t="shared" si="11"/>
        <v>0</v>
      </c>
      <c r="R35" s="60"/>
      <c r="S35" s="61" t="str">
        <f t="shared" ref="S35" si="186">E35</f>
        <v/>
      </c>
      <c r="T35" s="60" t="str">
        <f t="shared" ref="T35" si="187">F35</f>
        <v/>
      </c>
      <c r="U35" s="21">
        <f t="shared" ref="U35" ca="1" si="188">A35</f>
        <v>0</v>
      </c>
      <c r="V35" s="22" t="str">
        <f t="shared" ref="V35" si="189">C35</f>
        <v/>
      </c>
      <c r="W35" s="41"/>
    </row>
    <row r="36" spans="1:23" ht="20.100000000000001" customHeight="1" x14ac:dyDescent="0.2">
      <c r="A36" s="247"/>
      <c r="B36" s="248"/>
      <c r="C36" s="242"/>
      <c r="D36" s="160"/>
      <c r="E36" s="244"/>
      <c r="F36" s="243"/>
      <c r="G36" s="245"/>
      <c r="H36" s="130"/>
      <c r="I36" s="131" t="str">
        <f ca="1">IF(H36="","",IF(VLOOKUP(H36,Geral!$B$28:$D$41,3,FALSE)="&lt;=",IF(YEAR(NOW())-YEAR(E35)&gt;VLOOKUP(H36,Geral!$B$28:$C$41,2,FALSE),"ý","þ"),IF(VLOOKUP(H36,Geral!$B$28:$D$41,3,FALSE)="&gt;=",IF(YEAR(NOW())-YEAR(E35)&lt;VLOOKUP(H36,Geral!$B$28:$C$41,2,FALSE),"ý","þ"))))</f>
        <v/>
      </c>
      <c r="J36" s="279"/>
      <c r="K36" s="139">
        <f ca="1">IF(H36="",0,IF(OR(H36 = Geral!$A$46,H36 = Geral!$A$48),Geral!$H$15,IF(YEAR(NOW())-YEAR(E35) &lt; 18,Geral!$I$15,Geral!$H$15)))</f>
        <v>0</v>
      </c>
      <c r="L36" s="191"/>
      <c r="M36" s="131" t="str">
        <f ca="1">IF(L36="","",IF(VLOOKUP($H36,Geral!$B$28:$D$41,3,FALSE)="&lt;=",IF(YEAR(NOW())-YEAR(VLOOKUP(L36,Atletas!$B$2:$D$101,3,FALSE))&gt;VLOOKUP($H36,Geral!$B$28:$C$41,2,FALSE),"ý","þ"),IF(VLOOKUP($H36,Geral!$B$28:$D$41,3,FALSE)="&gt;=",IF(YEAR(NOW())-YEAR(VLOOKUP(L36,Atletas!$B$2:$D$101,3,FALSE))&lt;VLOOKUP($H36,Geral!$B$28:$C$41,2,FALSE),"ý","þ"))))</f>
        <v/>
      </c>
      <c r="N36" s="140" t="str">
        <f>IF($L36="","",IF(IFERROR(VLOOKUP($L36,Atletas!$B$2:$F$101,2,FALSE),"") ="","Cadastro não encontrado. Digite os dados.",VLOOKUP($L36,Atletas!$B$2:$F$101,2,FALSE)))</f>
        <v/>
      </c>
      <c r="O36" s="117" t="str">
        <f t="shared" ref="O36" si="190">G35</f>
        <v/>
      </c>
      <c r="P36" s="35">
        <f t="shared" ref="P36" si="191">D36</f>
        <v>0</v>
      </c>
      <c r="Q36" s="8">
        <f t="shared" si="11"/>
        <v>0</v>
      </c>
      <c r="R36" s="8">
        <f t="shared" ref="R36:R37" si="192">L36</f>
        <v>0</v>
      </c>
      <c r="S36" s="9" t="str">
        <f t="shared" ref="S36" si="193">E35</f>
        <v/>
      </c>
      <c r="T36" s="8" t="str">
        <f t="shared" ref="T36" si="194">F35</f>
        <v/>
      </c>
      <c r="U36" s="10">
        <f t="shared" ref="U36" ca="1" si="195">A35</f>
        <v>0</v>
      </c>
      <c r="V36" s="11" t="str">
        <f t="shared" ref="V36" si="196">C35</f>
        <v/>
      </c>
      <c r="W36" s="41"/>
    </row>
    <row r="37" spans="1:23" ht="20.100000000000001" customHeight="1" thickBot="1" x14ac:dyDescent="0.25">
      <c r="A37" s="247"/>
      <c r="B37" s="248"/>
      <c r="C37" s="242"/>
      <c r="D37" s="127"/>
      <c r="E37" s="244"/>
      <c r="F37" s="243"/>
      <c r="G37" s="245"/>
      <c r="H37" s="132"/>
      <c r="I37" s="133" t="str">
        <f ca="1">IF(H37="","",IF(VLOOKUP(H37,Geral!$B$42:$D$48,3,FALSE)="&lt;=",IF(YEAR(NOW())-YEAR(E35)&gt;VLOOKUP(H37,Geral!$B$42:$C$48,2,FALSE),"ý","þ"),IF(VLOOKUP(H37,Geral!$B$42:$D$48,3,FALSE)="&gt;=",IF(YEAR(NOW())-YEAR(E35)&lt;VLOOKUP(H37,Geral!$B$42:$C$48,2,FALSE),"ý","þ"))))</f>
        <v/>
      </c>
      <c r="J37" s="279"/>
      <c r="K37" s="141">
        <f ca="1">IF(H37="",0,IF(OR(H37 = Geral!$A$46,H37 = Geral!$A$48),Geral!$H$15,IF(YEAR(NOW())-YEAR(E35) &lt; 18,Geral!$I$15,Geral!$H$15)))</f>
        <v>0</v>
      </c>
      <c r="L37" s="191"/>
      <c r="M37" s="133" t="str">
        <f ca="1">IF(L37="","",IF(VLOOKUP($H37,Geral!$B$42:$D$48,3,FALSE)="&lt;=",IF(YEAR(NOW())-YEAR(VLOOKUP(L37,Atletas!$B$2:$D$101,3,FALSE))&gt;VLOOKUP($H37,Geral!$B$42:$C$48,2,FALSE),"ý","þ"),IF(VLOOKUP($H37,Geral!$B$42:$D$48,3,FALSE)="&gt;=",IF(YEAR(NOW())-YEAR(VLOOKUP(L37,Atletas!$B$2:$D$101,3,FALSE))&lt;VLOOKUP($H37,Geral!$B$42:$C$48,2,FALSE),"ý","þ"))))</f>
        <v/>
      </c>
      <c r="N37" s="142" t="str">
        <f>IF($L37="","",IF(IFERROR(VLOOKUP($L37,Atletas!$B$2:$F$101,2,FALSE),"") ="","Cadastro não encontrado. Digite os dados.",VLOOKUP($L37,Atletas!$B$2:$F$101,2,FALSE)))</f>
        <v/>
      </c>
      <c r="O37" s="118" t="str">
        <f t="shared" ref="O37" si="197">G35</f>
        <v/>
      </c>
      <c r="P37" s="36">
        <f t="shared" ref="P37" si="198">D36</f>
        <v>0</v>
      </c>
      <c r="Q37" s="13">
        <f t="shared" si="11"/>
        <v>0</v>
      </c>
      <c r="R37" s="13">
        <f t="shared" si="192"/>
        <v>0</v>
      </c>
      <c r="S37" s="14" t="str">
        <f>E35</f>
        <v/>
      </c>
      <c r="T37" s="13" t="str">
        <f>F35</f>
        <v/>
      </c>
      <c r="U37" s="15">
        <f t="shared" ref="U37" ca="1" si="199">A35</f>
        <v>0</v>
      </c>
      <c r="V37" s="16" t="str">
        <f t="shared" ref="V37" si="200">C35</f>
        <v/>
      </c>
      <c r="W37" s="41"/>
    </row>
    <row r="38" spans="1:23" ht="20.100000000000001" customHeight="1" x14ac:dyDescent="0.2">
      <c r="A38" s="247">
        <f t="shared" ref="A38" ca="1" si="201">SUM(K38:K40)</f>
        <v>0</v>
      </c>
      <c r="B38" s="248">
        <v>13</v>
      </c>
      <c r="C38" s="242" t="str">
        <f>IF($D39="","",IF(IFERROR(VLOOKUP($D39,Atletas!$B$2:$F$101,5,FALSE),"") ="","CLUBE",VLOOKUP($D39,Atletas!$B$2:$F$101,5,FALSE)))</f>
        <v/>
      </c>
      <c r="D38" s="127"/>
      <c r="E38" s="244" t="str">
        <f>IF($D39="","",IF(IFERROR(VLOOKUP($D39,Atletas!$B$2:$F$101,3,FALSE),"") ="","DD/MM/AAAA",VLOOKUP($D39,Atletas!$B$2:$F$101,3,FALSE)))</f>
        <v/>
      </c>
      <c r="F38" s="243" t="str">
        <f>IF($D39="","",IF(IFERROR(VLOOKUP($D39,Atletas!$B$2:$F$101,4,FALSE),"") ="","Gênero",VLOOKUP($D39,Atletas!$B$2:$F$101,4,FALSE)))</f>
        <v/>
      </c>
      <c r="G38" s="245" t="str">
        <f>IF($D39="","",IF(IFERROR(VLOOKUP($D39,Atletas!$B$2:$F$101,2,FALSE),"") ="","Cadastro não encontrado. Digite os dados.",VLOOKUP($D39,Atletas!$B$2:$F$101,2,FALSE)))</f>
        <v/>
      </c>
      <c r="H38" s="128"/>
      <c r="I38" s="129" t="str">
        <f ca="1">IF(H38="","",IF(VLOOKUP(H38,Geral!$B$13:$D$27,3,FALSE)="&lt;=",IF(YEAR(NOW())-YEAR(E38)&gt;VLOOKUP(H38,Geral!$B$13:$C$27,2,FALSE),"ý","þ"),IF(VLOOKUP(H38,Geral!$B$13:$D$27,3,FALSE)="&gt;=",IF(YEAR(NOW())-YEAR(E38)&lt;VLOOKUP(H38,Geral!$B$13:$C$27,2,FALSE),"ý","þ"))))</f>
        <v/>
      </c>
      <c r="J38" s="279"/>
      <c r="K38" s="138">
        <f ca="1">SUM(IF(J38="Sim",IF(H38="",0,IF(OR(H38 = Geral!$A$46,H38 = Geral!$A$48),Geral!$H$13,IF(YEAR(NOW())-YEAR(E38) &lt; 18,Geral!$I$17,Geral!$H$17))),0),IF(H38="",0,IF(OR(H38 = Geral!$A$46,H38 = Geral!$A$48),Geral!$H$13,IF(YEAR(NOW())-YEAR(E38) &lt; 18,Geral!$I$13,Geral!$H$13))))</f>
        <v>0</v>
      </c>
      <c r="L38" s="246"/>
      <c r="M38" s="246"/>
      <c r="N38" s="246"/>
      <c r="O38" s="116" t="str">
        <f t="shared" ref="O38" si="202">G38</f>
        <v/>
      </c>
      <c r="P38" s="59">
        <f t="shared" ref="P38" si="203">D39</f>
        <v>0</v>
      </c>
      <c r="Q38" s="60">
        <f t="shared" si="11"/>
        <v>0</v>
      </c>
      <c r="R38" s="60"/>
      <c r="S38" s="61" t="str">
        <f t="shared" ref="S38" si="204">E38</f>
        <v/>
      </c>
      <c r="T38" s="60" t="str">
        <f t="shared" ref="T38" si="205">F38</f>
        <v/>
      </c>
      <c r="U38" s="21">
        <f t="shared" ref="U38" ca="1" si="206">A38</f>
        <v>0</v>
      </c>
      <c r="V38" s="22" t="str">
        <f t="shared" ref="V38" si="207">C38</f>
        <v/>
      </c>
      <c r="W38" s="41"/>
    </row>
    <row r="39" spans="1:23" ht="20.100000000000001" customHeight="1" x14ac:dyDescent="0.2">
      <c r="A39" s="247"/>
      <c r="B39" s="248"/>
      <c r="C39" s="242"/>
      <c r="D39" s="160"/>
      <c r="E39" s="244"/>
      <c r="F39" s="243"/>
      <c r="G39" s="245"/>
      <c r="H39" s="130"/>
      <c r="I39" s="131" t="str">
        <f ca="1">IF(H39="","",IF(VLOOKUP(H39,Geral!$B$28:$D$41,3,FALSE)="&lt;=",IF(YEAR(NOW())-YEAR(E38)&gt;VLOOKUP(H39,Geral!$B$28:$C$41,2,FALSE),"ý","þ"),IF(VLOOKUP(H39,Geral!$B$28:$D$41,3,FALSE)="&gt;=",IF(YEAR(NOW())-YEAR(E38)&lt;VLOOKUP(H39,Geral!$B$28:$C$41,2,FALSE),"ý","þ"))))</f>
        <v/>
      </c>
      <c r="J39" s="279"/>
      <c r="K39" s="139">
        <f ca="1">IF(H39="",0,IF(OR(H39 = Geral!$A$46,H39 = Geral!$A$48),Geral!$H$15,IF(YEAR(NOW())-YEAR(E38) &lt; 18,Geral!$I$15,Geral!$H$15)))</f>
        <v>0</v>
      </c>
      <c r="L39" s="191"/>
      <c r="M39" s="131" t="str">
        <f ca="1">IF(L39="","",IF(VLOOKUP($H39,Geral!$B$28:$D$41,3,FALSE)="&lt;=",IF(YEAR(NOW())-YEAR(VLOOKUP(L39,Atletas!$B$2:$D$101,3,FALSE))&gt;VLOOKUP($H39,Geral!$B$28:$C$41,2,FALSE),"ý","þ"),IF(VLOOKUP($H39,Geral!$B$28:$D$41,3,FALSE)="&gt;=",IF(YEAR(NOW())-YEAR(VLOOKUP(L39,Atletas!$B$2:$D$101,3,FALSE))&lt;VLOOKUP($H39,Geral!$B$28:$C$41,2,FALSE),"ý","þ"))))</f>
        <v/>
      </c>
      <c r="N39" s="140" t="str">
        <f>IF($L39="","",IF(IFERROR(VLOOKUP($L39,Atletas!$B$2:$F$101,2,FALSE),"") ="","Cadastro não encontrado. Digite os dados.",VLOOKUP($L39,Atletas!$B$2:$F$101,2,FALSE)))</f>
        <v/>
      </c>
      <c r="O39" s="117" t="str">
        <f t="shared" ref="O39" si="208">G38</f>
        <v/>
      </c>
      <c r="P39" s="35">
        <f t="shared" ref="P39" si="209">D39</f>
        <v>0</v>
      </c>
      <c r="Q39" s="8">
        <f t="shared" si="11"/>
        <v>0</v>
      </c>
      <c r="R39" s="8">
        <f t="shared" ref="R39:R40" si="210">L39</f>
        <v>0</v>
      </c>
      <c r="S39" s="9" t="str">
        <f t="shared" ref="S39" si="211">E38</f>
        <v/>
      </c>
      <c r="T39" s="8" t="str">
        <f t="shared" ref="T39" si="212">F38</f>
        <v/>
      </c>
      <c r="U39" s="10">
        <f t="shared" ref="U39" ca="1" si="213">A38</f>
        <v>0</v>
      </c>
      <c r="V39" s="11" t="str">
        <f t="shared" ref="V39" si="214">C38</f>
        <v/>
      </c>
      <c r="W39" s="41"/>
    </row>
    <row r="40" spans="1:23" ht="20.100000000000001" customHeight="1" thickBot="1" x14ac:dyDescent="0.25">
      <c r="A40" s="247"/>
      <c r="B40" s="248"/>
      <c r="C40" s="242"/>
      <c r="D40" s="127"/>
      <c r="E40" s="244"/>
      <c r="F40" s="243"/>
      <c r="G40" s="245"/>
      <c r="H40" s="132"/>
      <c r="I40" s="133" t="str">
        <f ca="1">IF(H40="","",IF(VLOOKUP(H40,Geral!$B$42:$D$48,3,FALSE)="&lt;=",IF(YEAR(NOW())-YEAR(E38)&gt;VLOOKUP(H40,Geral!$B$42:$C$48,2,FALSE),"ý","þ"),IF(VLOOKUP(H40,Geral!$B$42:$D$48,3,FALSE)="&gt;=",IF(YEAR(NOW())-YEAR(E38)&lt;VLOOKUP(H40,Geral!$B$42:$C$48,2,FALSE),"ý","þ"))))</f>
        <v/>
      </c>
      <c r="J40" s="279"/>
      <c r="K40" s="141">
        <f ca="1">IF(H40="",0,IF(OR(H40 = Geral!$A$46,H40 = Geral!$A$48),Geral!$H$15,IF(YEAR(NOW())-YEAR(E38) &lt; 18,Geral!$I$15,Geral!$H$15)))</f>
        <v>0</v>
      </c>
      <c r="L40" s="191"/>
      <c r="M40" s="133" t="str">
        <f ca="1">IF(L40="","",IF(VLOOKUP($H40,Geral!$B$42:$D$48,3,FALSE)="&lt;=",IF(YEAR(NOW())-YEAR(VLOOKUP(L40,Atletas!$B$2:$D$101,3,FALSE))&gt;VLOOKUP($H40,Geral!$B$42:$C$48,2,FALSE),"ý","þ"),IF(VLOOKUP($H40,Geral!$B$42:$D$48,3,FALSE)="&gt;=",IF(YEAR(NOW())-YEAR(VLOOKUP(L40,Atletas!$B$2:$D$101,3,FALSE))&lt;VLOOKUP($H40,Geral!$B$42:$C$48,2,FALSE),"ý","þ"))))</f>
        <v/>
      </c>
      <c r="N40" s="142" t="str">
        <f>IF($L40="","",IF(IFERROR(VLOOKUP($L40,Atletas!$B$2:$F$101,2,FALSE),"") ="","Cadastro não encontrado. Digite os dados.",VLOOKUP($L40,Atletas!$B$2:$F$101,2,FALSE)))</f>
        <v/>
      </c>
      <c r="O40" s="118" t="str">
        <f t="shared" ref="O40" si="215">G38</f>
        <v/>
      </c>
      <c r="P40" s="36">
        <f t="shared" ref="P40" si="216">D39</f>
        <v>0</v>
      </c>
      <c r="Q40" s="13">
        <f t="shared" si="11"/>
        <v>0</v>
      </c>
      <c r="R40" s="13">
        <f t="shared" si="210"/>
        <v>0</v>
      </c>
      <c r="S40" s="14" t="str">
        <f>E38</f>
        <v/>
      </c>
      <c r="T40" s="13" t="str">
        <f>F38</f>
        <v/>
      </c>
      <c r="U40" s="15">
        <f t="shared" ref="U40" ca="1" si="217">A38</f>
        <v>0</v>
      </c>
      <c r="V40" s="16" t="str">
        <f t="shared" ref="V40" si="218">C38</f>
        <v/>
      </c>
      <c r="W40" s="41"/>
    </row>
    <row r="41" spans="1:23" ht="20.100000000000001" customHeight="1" x14ac:dyDescent="0.2">
      <c r="A41" s="247">
        <f t="shared" ref="A41" ca="1" si="219">SUM(K41:K43)</f>
        <v>0</v>
      </c>
      <c r="B41" s="248">
        <v>14</v>
      </c>
      <c r="C41" s="242" t="str">
        <f>IF($D42="","",IF(IFERROR(VLOOKUP($D42,Atletas!$B$2:$F$101,5,FALSE),"") ="","CLUBE",VLOOKUP($D42,Atletas!$B$2:$F$101,5,FALSE)))</f>
        <v/>
      </c>
      <c r="D41" s="127"/>
      <c r="E41" s="244" t="str">
        <f>IF($D42="","",IF(IFERROR(VLOOKUP($D42,Atletas!$B$2:$F$101,3,FALSE),"") ="","DD/MM/AAAA",VLOOKUP($D42,Atletas!$B$2:$F$101,3,FALSE)))</f>
        <v/>
      </c>
      <c r="F41" s="243" t="str">
        <f>IF($D42="","",IF(IFERROR(VLOOKUP($D42,Atletas!$B$2:$F$101,4,FALSE),"") ="","Gênero",VLOOKUP($D42,Atletas!$B$2:$F$101,4,FALSE)))</f>
        <v/>
      </c>
      <c r="G41" s="245" t="str">
        <f>IF($D42="","",IF(IFERROR(VLOOKUP($D42,Atletas!$B$2:$F$101,2,FALSE),"") ="","Cadastro não encontrado. Digite os dados.",VLOOKUP($D42,Atletas!$B$2:$F$101,2,FALSE)))</f>
        <v/>
      </c>
      <c r="H41" s="128"/>
      <c r="I41" s="129" t="str">
        <f ca="1">IF(H41="","",IF(VLOOKUP(H41,Geral!$B$13:$D$27,3,FALSE)="&lt;=",IF(YEAR(NOW())-YEAR(E41)&gt;VLOOKUP(H41,Geral!$B$13:$C$27,2,FALSE),"ý","þ"),IF(VLOOKUP(H41,Geral!$B$13:$D$27,3,FALSE)="&gt;=",IF(YEAR(NOW())-YEAR(E41)&lt;VLOOKUP(H41,Geral!$B$13:$C$27,2,FALSE),"ý","þ"))))</f>
        <v/>
      </c>
      <c r="J41" s="279"/>
      <c r="K41" s="138">
        <f ca="1">SUM(IF(J41="Sim",IF(H41="",0,IF(OR(H41 = Geral!$A$46,H41 = Geral!$A$48),Geral!$H$13,IF(YEAR(NOW())-YEAR(E41) &lt; 18,Geral!$I$17,Geral!$H$17))),0),IF(H41="",0,IF(OR(H41 = Geral!$A$46,H41 = Geral!$A$48),Geral!$H$13,IF(YEAR(NOW())-YEAR(E41) &lt; 18,Geral!$I$13,Geral!$H$13))))</f>
        <v>0</v>
      </c>
      <c r="L41" s="246"/>
      <c r="M41" s="246"/>
      <c r="N41" s="246"/>
      <c r="O41" s="116" t="str">
        <f t="shared" ref="O41" si="220">G41</f>
        <v/>
      </c>
      <c r="P41" s="59">
        <f t="shared" ref="P41" si="221">D42</f>
        <v>0</v>
      </c>
      <c r="Q41" s="60">
        <f t="shared" si="11"/>
        <v>0</v>
      </c>
      <c r="R41" s="60"/>
      <c r="S41" s="61" t="str">
        <f t="shared" ref="S41" si="222">E41</f>
        <v/>
      </c>
      <c r="T41" s="60" t="str">
        <f t="shared" ref="T41" si="223">F41</f>
        <v/>
      </c>
      <c r="U41" s="21">
        <f t="shared" ref="U41" ca="1" si="224">A41</f>
        <v>0</v>
      </c>
      <c r="V41" s="22" t="str">
        <f t="shared" ref="V41" si="225">C41</f>
        <v/>
      </c>
      <c r="W41" s="41"/>
    </row>
    <row r="42" spans="1:23" ht="20.100000000000001" customHeight="1" x14ac:dyDescent="0.2">
      <c r="A42" s="247"/>
      <c r="B42" s="248"/>
      <c r="C42" s="242"/>
      <c r="D42" s="160"/>
      <c r="E42" s="244"/>
      <c r="F42" s="243"/>
      <c r="G42" s="245"/>
      <c r="H42" s="130"/>
      <c r="I42" s="131" t="str">
        <f ca="1">IF(H42="","",IF(VLOOKUP(H42,Geral!$B$28:$D$41,3,FALSE)="&lt;=",IF(YEAR(NOW())-YEAR(E41)&gt;VLOOKUP(H42,Geral!$B$28:$C$41,2,FALSE),"ý","þ"),IF(VLOOKUP(H42,Geral!$B$28:$D$41,3,FALSE)="&gt;=",IF(YEAR(NOW())-YEAR(E41)&lt;VLOOKUP(H42,Geral!$B$28:$C$41,2,FALSE),"ý","þ"))))</f>
        <v/>
      </c>
      <c r="J42" s="279"/>
      <c r="K42" s="139">
        <f ca="1">IF(H42="",0,IF(OR(H42 = Geral!$A$46,H42 = Geral!$A$48),Geral!$H$15,IF(YEAR(NOW())-YEAR(E41) &lt; 18,Geral!$I$15,Geral!$H$15)))</f>
        <v>0</v>
      </c>
      <c r="L42" s="191"/>
      <c r="M42" s="131" t="str">
        <f ca="1">IF(L42="","",IF(VLOOKUP($H42,Geral!$B$28:$D$41,3,FALSE)="&lt;=",IF(YEAR(NOW())-YEAR(VLOOKUP(L42,Atletas!$B$2:$D$101,3,FALSE))&gt;VLOOKUP($H42,Geral!$B$28:$C$41,2,FALSE),"ý","þ"),IF(VLOOKUP($H42,Geral!$B$28:$D$41,3,FALSE)="&gt;=",IF(YEAR(NOW())-YEAR(VLOOKUP(L42,Atletas!$B$2:$D$101,3,FALSE))&lt;VLOOKUP($H42,Geral!$B$28:$C$41,2,FALSE),"ý","þ"))))</f>
        <v/>
      </c>
      <c r="N42" s="140" t="str">
        <f>IF($L42="","",IF(IFERROR(VLOOKUP($L42,Atletas!$B$2:$F$101,2,FALSE),"") ="","Cadastro não encontrado. Digite os dados.",VLOOKUP($L42,Atletas!$B$2:$F$101,2,FALSE)))</f>
        <v/>
      </c>
      <c r="O42" s="117" t="str">
        <f t="shared" ref="O42" si="226">G41</f>
        <v/>
      </c>
      <c r="P42" s="35">
        <f t="shared" ref="P42" si="227">D42</f>
        <v>0</v>
      </c>
      <c r="Q42" s="8">
        <f t="shared" si="11"/>
        <v>0</v>
      </c>
      <c r="R42" s="8">
        <f t="shared" ref="R42:R43" si="228">L42</f>
        <v>0</v>
      </c>
      <c r="S42" s="9" t="str">
        <f t="shared" ref="S42" si="229">E41</f>
        <v/>
      </c>
      <c r="T42" s="8" t="str">
        <f t="shared" ref="T42" si="230">F41</f>
        <v/>
      </c>
      <c r="U42" s="10">
        <f t="shared" ref="U42" ca="1" si="231">A41</f>
        <v>0</v>
      </c>
      <c r="V42" s="11" t="str">
        <f t="shared" ref="V42" si="232">C41</f>
        <v/>
      </c>
      <c r="W42" s="41"/>
    </row>
    <row r="43" spans="1:23" ht="20.100000000000001" customHeight="1" thickBot="1" x14ac:dyDescent="0.25">
      <c r="A43" s="247"/>
      <c r="B43" s="248"/>
      <c r="C43" s="242"/>
      <c r="D43" s="127"/>
      <c r="E43" s="244"/>
      <c r="F43" s="243"/>
      <c r="G43" s="245"/>
      <c r="H43" s="132"/>
      <c r="I43" s="133" t="str">
        <f ca="1">IF(H43="","",IF(VLOOKUP(H43,Geral!$B$42:$D$48,3,FALSE)="&lt;=",IF(YEAR(NOW())-YEAR(E41)&gt;VLOOKUP(H43,Geral!$B$42:$C$48,2,FALSE),"ý","þ"),IF(VLOOKUP(H43,Geral!$B$42:$D$48,3,FALSE)="&gt;=",IF(YEAR(NOW())-YEAR(E41)&lt;VLOOKUP(H43,Geral!$B$42:$C$48,2,FALSE),"ý","þ"))))</f>
        <v/>
      </c>
      <c r="J43" s="279"/>
      <c r="K43" s="141">
        <f ca="1">IF(H43="",0,IF(OR(H43 = Geral!$A$46,H43 = Geral!$A$48),Geral!$H$15,IF(YEAR(NOW())-YEAR(E41) &lt; 18,Geral!$I$15,Geral!$H$15)))</f>
        <v>0</v>
      </c>
      <c r="L43" s="191"/>
      <c r="M43" s="133" t="str">
        <f ca="1">IF(L43="","",IF(VLOOKUP($H43,Geral!$B$42:$D$48,3,FALSE)="&lt;=",IF(YEAR(NOW())-YEAR(VLOOKUP(L43,Atletas!$B$2:$D$101,3,FALSE))&gt;VLOOKUP($H43,Geral!$B$42:$C$48,2,FALSE),"ý","þ"),IF(VLOOKUP($H43,Geral!$B$42:$D$48,3,FALSE)="&gt;=",IF(YEAR(NOW())-YEAR(VLOOKUP(L43,Atletas!$B$2:$D$101,3,FALSE))&lt;VLOOKUP($H43,Geral!$B$42:$C$48,2,FALSE),"ý","þ"))))</f>
        <v/>
      </c>
      <c r="N43" s="142" t="str">
        <f>IF($L43="","",IF(IFERROR(VLOOKUP($L43,Atletas!$B$2:$F$101,2,FALSE),"") ="","Cadastro não encontrado. Digite os dados.",VLOOKUP($L43,Atletas!$B$2:$F$101,2,FALSE)))</f>
        <v/>
      </c>
      <c r="O43" s="118" t="str">
        <f t="shared" ref="O43" si="233">G41</f>
        <v/>
      </c>
      <c r="P43" s="36">
        <f t="shared" ref="P43" si="234">D42</f>
        <v>0</v>
      </c>
      <c r="Q43" s="13">
        <f t="shared" si="11"/>
        <v>0</v>
      </c>
      <c r="R43" s="13">
        <f t="shared" si="228"/>
        <v>0</v>
      </c>
      <c r="S43" s="14" t="str">
        <f>E41</f>
        <v/>
      </c>
      <c r="T43" s="13" t="str">
        <f>F41</f>
        <v/>
      </c>
      <c r="U43" s="15">
        <f t="shared" ref="U43" ca="1" si="235">A41</f>
        <v>0</v>
      </c>
      <c r="V43" s="16" t="str">
        <f t="shared" ref="V43" si="236">C41</f>
        <v/>
      </c>
      <c r="W43" s="41"/>
    </row>
    <row r="44" spans="1:23" ht="20.100000000000001" customHeight="1" x14ac:dyDescent="0.2">
      <c r="A44" s="247">
        <f t="shared" ref="A44" ca="1" si="237">SUM(K44:K46)</f>
        <v>0</v>
      </c>
      <c r="B44" s="248">
        <v>15</v>
      </c>
      <c r="C44" s="242" t="str">
        <f>IF($D45="","",IF(IFERROR(VLOOKUP($D45,Atletas!$B$2:$F$101,5,FALSE),"") ="","CLUBE",VLOOKUP($D45,Atletas!$B$2:$F$101,5,FALSE)))</f>
        <v/>
      </c>
      <c r="D44" s="127"/>
      <c r="E44" s="244" t="str">
        <f>IF($D45="","",IF(IFERROR(VLOOKUP($D45,Atletas!$B$2:$F$101,3,FALSE),"") ="","DD/MM/AAAA",VLOOKUP($D45,Atletas!$B$2:$F$101,3,FALSE)))</f>
        <v/>
      </c>
      <c r="F44" s="243" t="str">
        <f>IF($D45="","",IF(IFERROR(VLOOKUP($D45,Atletas!$B$2:$F$101,4,FALSE),"") ="","Gênero",VLOOKUP($D45,Atletas!$B$2:$F$101,4,FALSE)))</f>
        <v/>
      </c>
      <c r="G44" s="245" t="str">
        <f>IF($D45="","",IF(IFERROR(VLOOKUP($D45,Atletas!$B$2:$F$101,2,FALSE),"") ="","Cadastro não encontrado. Digite os dados.",VLOOKUP($D45,Atletas!$B$2:$F$101,2,FALSE)))</f>
        <v/>
      </c>
      <c r="H44" s="128"/>
      <c r="I44" s="129" t="str">
        <f ca="1">IF(H44="","",IF(VLOOKUP(H44,Geral!$B$13:$D$27,3,FALSE)="&lt;=",IF(YEAR(NOW())-YEAR(E44)&gt;VLOOKUP(H44,Geral!$B$13:$C$27,2,FALSE),"ý","þ"),IF(VLOOKUP(H44,Geral!$B$13:$D$27,3,FALSE)="&gt;=",IF(YEAR(NOW())-YEAR(E44)&lt;VLOOKUP(H44,Geral!$B$13:$C$27,2,FALSE),"ý","þ"))))</f>
        <v/>
      </c>
      <c r="J44" s="279"/>
      <c r="K44" s="138">
        <f ca="1">SUM(IF(J44="Sim",IF(H44="",0,IF(OR(H44 = Geral!$A$46,H44 = Geral!$A$48),Geral!$H$13,IF(YEAR(NOW())-YEAR(E44) &lt; 18,Geral!$I$17,Geral!$H$17))),0),IF(H44="",0,IF(OR(H44 = Geral!$A$46,H44 = Geral!$A$48),Geral!$H$13,IF(YEAR(NOW())-YEAR(E44) &lt; 18,Geral!$I$13,Geral!$H$13))))</f>
        <v>0</v>
      </c>
      <c r="L44" s="246"/>
      <c r="M44" s="246"/>
      <c r="N44" s="246"/>
      <c r="O44" s="116" t="str">
        <f t="shared" ref="O44" si="238">G44</f>
        <v/>
      </c>
      <c r="P44" s="59">
        <f t="shared" ref="P44" si="239">D45</f>
        <v>0</v>
      </c>
      <c r="Q44" s="60">
        <f t="shared" si="11"/>
        <v>0</v>
      </c>
      <c r="R44" s="60"/>
      <c r="S44" s="61" t="str">
        <f t="shared" ref="S44" si="240">E44</f>
        <v/>
      </c>
      <c r="T44" s="60" t="str">
        <f t="shared" ref="T44" si="241">F44</f>
        <v/>
      </c>
      <c r="U44" s="21">
        <f t="shared" ref="U44" ca="1" si="242">A44</f>
        <v>0</v>
      </c>
      <c r="V44" s="22" t="str">
        <f t="shared" ref="V44" si="243">C44</f>
        <v/>
      </c>
      <c r="W44" s="41"/>
    </row>
    <row r="45" spans="1:23" ht="20.100000000000001" customHeight="1" x14ac:dyDescent="0.2">
      <c r="A45" s="247"/>
      <c r="B45" s="248"/>
      <c r="C45" s="242"/>
      <c r="D45" s="160"/>
      <c r="E45" s="244"/>
      <c r="F45" s="243"/>
      <c r="G45" s="245"/>
      <c r="H45" s="130"/>
      <c r="I45" s="131" t="str">
        <f ca="1">IF(H45="","",IF(VLOOKUP(H45,Geral!$B$28:$D$41,3,FALSE)="&lt;=",IF(YEAR(NOW())-YEAR(E44)&gt;VLOOKUP(H45,Geral!$B$28:$C$41,2,FALSE),"ý","þ"),IF(VLOOKUP(H45,Geral!$B$28:$D$41,3,FALSE)="&gt;=",IF(YEAR(NOW())-YEAR(E44)&lt;VLOOKUP(H45,Geral!$B$28:$C$41,2,FALSE),"ý","þ"))))</f>
        <v/>
      </c>
      <c r="J45" s="279"/>
      <c r="K45" s="139">
        <f ca="1">IF(H45="",0,IF(OR(H45 = Geral!$A$46,H45 = Geral!$A$48),Geral!$H$15,IF(YEAR(NOW())-YEAR(E44) &lt; 18,Geral!$I$15,Geral!$H$15)))</f>
        <v>0</v>
      </c>
      <c r="L45" s="191"/>
      <c r="M45" s="131" t="str">
        <f ca="1">IF(L45="","",IF(VLOOKUP($H45,Geral!$B$28:$D$41,3,FALSE)="&lt;=",IF(YEAR(NOW())-YEAR(VLOOKUP(L45,Atletas!$B$2:$D$101,3,FALSE))&gt;VLOOKUP($H45,Geral!$B$28:$C$41,2,FALSE),"ý","þ"),IF(VLOOKUP($H45,Geral!$B$28:$D$41,3,FALSE)="&gt;=",IF(YEAR(NOW())-YEAR(VLOOKUP(L45,Atletas!$B$2:$D$101,3,FALSE))&lt;VLOOKUP($H45,Geral!$B$28:$C$41,2,FALSE),"ý","þ"))))</f>
        <v/>
      </c>
      <c r="N45" s="140" t="str">
        <f>IF($L45="","",IF(IFERROR(VLOOKUP($L45,Atletas!$B$2:$F$101,2,FALSE),"") ="","Cadastro não encontrado. Digite os dados.",VLOOKUP($L45,Atletas!$B$2:$F$101,2,FALSE)))</f>
        <v/>
      </c>
      <c r="O45" s="117" t="str">
        <f t="shared" ref="O45" si="244">G44</f>
        <v/>
      </c>
      <c r="P45" s="35">
        <f t="shared" ref="P45" si="245">D45</f>
        <v>0</v>
      </c>
      <c r="Q45" s="8">
        <f t="shared" si="11"/>
        <v>0</v>
      </c>
      <c r="R45" s="8">
        <f t="shared" ref="R45:R46" si="246">L45</f>
        <v>0</v>
      </c>
      <c r="S45" s="9" t="str">
        <f t="shared" ref="S45" si="247">E44</f>
        <v/>
      </c>
      <c r="T45" s="8" t="str">
        <f t="shared" ref="T45" si="248">F44</f>
        <v/>
      </c>
      <c r="U45" s="10">
        <f t="shared" ref="U45" ca="1" si="249">A44</f>
        <v>0</v>
      </c>
      <c r="V45" s="11" t="str">
        <f t="shared" ref="V45" si="250">C44</f>
        <v/>
      </c>
      <c r="W45" s="41"/>
    </row>
    <row r="46" spans="1:23" ht="20.100000000000001" customHeight="1" thickBot="1" x14ac:dyDescent="0.25">
      <c r="A46" s="247"/>
      <c r="B46" s="248"/>
      <c r="C46" s="242"/>
      <c r="D46" s="127"/>
      <c r="E46" s="244"/>
      <c r="F46" s="243"/>
      <c r="G46" s="245"/>
      <c r="H46" s="132"/>
      <c r="I46" s="133" t="str">
        <f ca="1">IF(H46="","",IF(VLOOKUP(H46,Geral!$B$42:$D$48,3,FALSE)="&lt;=",IF(YEAR(NOW())-YEAR(E44)&gt;VLOOKUP(H46,Geral!$B$42:$C$48,2,FALSE),"ý","þ"),IF(VLOOKUP(H46,Geral!$B$42:$D$48,3,FALSE)="&gt;=",IF(YEAR(NOW())-YEAR(E44)&lt;VLOOKUP(H46,Geral!$B$42:$C$48,2,FALSE),"ý","þ"))))</f>
        <v/>
      </c>
      <c r="J46" s="279"/>
      <c r="K46" s="141">
        <f ca="1">IF(H46="",0,IF(OR(H46 = Geral!$A$46,H46 = Geral!$A$48),Geral!$H$15,IF(YEAR(NOW())-YEAR(E44) &lt; 18,Geral!$I$15,Geral!$H$15)))</f>
        <v>0</v>
      </c>
      <c r="L46" s="192"/>
      <c r="M46" s="133" t="str">
        <f ca="1">IF(L46="","",IF(VLOOKUP($H46,Geral!$B$42:$D$48,3,FALSE)="&lt;=",IF(YEAR(NOW())-YEAR(VLOOKUP(L46,Atletas!$B$2:$D$101,3,FALSE))&gt;VLOOKUP($H46,Geral!$B$42:$C$48,2,FALSE),"ý","þ"),IF(VLOOKUP($H46,Geral!$B$42:$D$48,3,FALSE)="&gt;=",IF(YEAR(NOW())-YEAR(VLOOKUP(L46,Atletas!$B$2:$D$101,3,FALSE))&lt;VLOOKUP($H46,Geral!$B$42:$C$48,2,FALSE),"ý","þ"))))</f>
        <v/>
      </c>
      <c r="N46" s="142" t="str">
        <f>IF($L46="","",IF(IFERROR(VLOOKUP($L46,Atletas!$B$2:$F$101,2,FALSE),"") ="","Cadastro não encontrado. Digite os dados.",VLOOKUP($L46,Atletas!$B$2:$F$101,2,FALSE)))</f>
        <v/>
      </c>
      <c r="O46" s="118" t="str">
        <f t="shared" ref="O46" si="251">G44</f>
        <v/>
      </c>
      <c r="P46" s="36">
        <f t="shared" ref="P46" si="252">D45</f>
        <v>0</v>
      </c>
      <c r="Q46" s="13">
        <f t="shared" si="11"/>
        <v>0</v>
      </c>
      <c r="R46" s="13">
        <f t="shared" si="246"/>
        <v>0</v>
      </c>
      <c r="S46" s="14" t="str">
        <f>E44</f>
        <v/>
      </c>
      <c r="T46" s="13" t="str">
        <f>F44</f>
        <v/>
      </c>
      <c r="U46" s="15">
        <f t="shared" ref="U46" ca="1" si="253">A44</f>
        <v>0</v>
      </c>
      <c r="V46" s="16" t="str">
        <f t="shared" ref="V46" si="254">C44</f>
        <v/>
      </c>
      <c r="W46" s="41"/>
    </row>
    <row r="47" spans="1:23" ht="20.100000000000001" customHeight="1" x14ac:dyDescent="0.2">
      <c r="A47" s="247">
        <f t="shared" ref="A47" ca="1" si="255">SUM(K47:K49)</f>
        <v>0</v>
      </c>
      <c r="B47" s="248">
        <v>16</v>
      </c>
      <c r="C47" s="242" t="str">
        <f>IF($D48="","",IF(IFERROR(VLOOKUP($D48,Atletas!$B$2:$F$101,5,FALSE),"") ="","CLUBE",VLOOKUP($D48,Atletas!$B$2:$F$101,5,FALSE)))</f>
        <v/>
      </c>
      <c r="D47" s="127"/>
      <c r="E47" s="244" t="str">
        <f>IF($D48="","",IF(IFERROR(VLOOKUP($D48,Atletas!$B$2:$F$101,3,FALSE),"") ="","DD/MM/AAAA",VLOOKUP($D48,Atletas!$B$2:$F$101,3,FALSE)))</f>
        <v/>
      </c>
      <c r="F47" s="243" t="str">
        <f>IF($D48="","",IF(IFERROR(VLOOKUP($D48,Atletas!$B$2:$F$101,4,FALSE),"") ="","Gênero",VLOOKUP($D48,Atletas!$B$2:$F$101,4,FALSE)))</f>
        <v/>
      </c>
      <c r="G47" s="245" t="str">
        <f>IF($D48="","",IF(IFERROR(VLOOKUP($D48,Atletas!$B$2:$F$101,2,FALSE),"") ="","Cadastro não encontrado. Digite os dados.",VLOOKUP($D48,Atletas!$B$2:$F$101,2,FALSE)))</f>
        <v/>
      </c>
      <c r="H47" s="128"/>
      <c r="I47" s="129" t="str">
        <f ca="1">IF(H47="","",IF(VLOOKUP(H47,Geral!$B$13:$D$27,3,FALSE)="&lt;=",IF(YEAR(NOW())-YEAR(E47)&gt;VLOOKUP(H47,Geral!$B$13:$C$27,2,FALSE),"ý","þ"),IF(VLOOKUP(H47,Geral!$B$13:$D$27,3,FALSE)="&gt;=",IF(YEAR(NOW())-YEAR(E47)&lt;VLOOKUP(H47,Geral!$B$13:$C$27,2,FALSE),"ý","þ"))))</f>
        <v/>
      </c>
      <c r="J47" s="279"/>
      <c r="K47" s="138">
        <f ca="1">SUM(IF(J47="Sim",IF(H47="",0,IF(OR(H47 = Geral!$A$46,H47 = Geral!$A$48),Geral!$H$13,IF(YEAR(NOW())-YEAR(E47) &lt; 18,Geral!$I$17,Geral!$H$17))),0),IF(H47="",0,IF(OR(H47 = Geral!$A$46,H47 = Geral!$A$48),Geral!$H$13,IF(YEAR(NOW())-YEAR(E47) &lt; 18,Geral!$I$13,Geral!$H$13))))</f>
        <v>0</v>
      </c>
      <c r="L47" s="246"/>
      <c r="M47" s="246"/>
      <c r="N47" s="246"/>
      <c r="O47" s="116" t="str">
        <f t="shared" ref="O47" si="256">G47</f>
        <v/>
      </c>
      <c r="P47" s="59">
        <f t="shared" ref="P47" si="257">D48</f>
        <v>0</v>
      </c>
      <c r="Q47" s="60">
        <f t="shared" si="11"/>
        <v>0</v>
      </c>
      <c r="R47" s="60"/>
      <c r="S47" s="61" t="str">
        <f t="shared" ref="S47" si="258">E47</f>
        <v/>
      </c>
      <c r="T47" s="60" t="str">
        <f t="shared" ref="T47" si="259">F47</f>
        <v/>
      </c>
      <c r="U47" s="21">
        <f t="shared" ref="U47" ca="1" si="260">A47</f>
        <v>0</v>
      </c>
      <c r="V47" s="22" t="str">
        <f t="shared" ref="V47" si="261">C47</f>
        <v/>
      </c>
      <c r="W47" s="41"/>
    </row>
    <row r="48" spans="1:23" ht="20.100000000000001" customHeight="1" x14ac:dyDescent="0.2">
      <c r="A48" s="247"/>
      <c r="B48" s="248"/>
      <c r="C48" s="242"/>
      <c r="D48" s="160"/>
      <c r="E48" s="244"/>
      <c r="F48" s="243"/>
      <c r="G48" s="245"/>
      <c r="H48" s="130"/>
      <c r="I48" s="131" t="str">
        <f ca="1">IF(H48="","",IF(VLOOKUP(H48,Geral!$B$28:$D$41,3,FALSE)="&lt;=",IF(YEAR(NOW())-YEAR(E47)&gt;VLOOKUP(H48,Geral!$B$28:$C$41,2,FALSE),"ý","þ"),IF(VLOOKUP(H48,Geral!$B$28:$D$41,3,FALSE)="&gt;=",IF(YEAR(NOW())-YEAR(E47)&lt;VLOOKUP(H48,Geral!$B$28:$C$41,2,FALSE),"ý","þ"))))</f>
        <v/>
      </c>
      <c r="J48" s="279"/>
      <c r="K48" s="139">
        <f ca="1">IF(H48="",0,IF(OR(H48 = Geral!$A$46,H48 = Geral!$A$48),Geral!$H$15,IF(YEAR(NOW())-YEAR(E47) &lt; 18,Geral!$I$15,Geral!$H$15)))</f>
        <v>0</v>
      </c>
      <c r="L48" s="191"/>
      <c r="M48" s="131" t="str">
        <f ca="1">IF(L48="","",IF(VLOOKUP($H48,Geral!$B$28:$D$41,3,FALSE)="&lt;=",IF(YEAR(NOW())-YEAR(VLOOKUP(L48,Atletas!$B$2:$D$101,3,FALSE))&gt;VLOOKUP($H48,Geral!$B$28:$C$41,2,FALSE),"ý","þ"),IF(VLOOKUP($H48,Geral!$B$28:$D$41,3,FALSE)="&gt;=",IF(YEAR(NOW())-YEAR(VLOOKUP(L48,Atletas!$B$2:$D$101,3,FALSE))&lt;VLOOKUP($H48,Geral!$B$28:$C$41,2,FALSE),"ý","þ"))))</f>
        <v/>
      </c>
      <c r="N48" s="140" t="str">
        <f>IF($L48="","",IF(IFERROR(VLOOKUP($L48,Atletas!$B$2:$F$101,2,FALSE),"") ="","Cadastro não encontrado. Digite os dados.",VLOOKUP($L48,Atletas!$B$2:$F$101,2,FALSE)))</f>
        <v/>
      </c>
      <c r="O48" s="117" t="str">
        <f t="shared" ref="O48" si="262">G47</f>
        <v/>
      </c>
      <c r="P48" s="35">
        <f t="shared" ref="P48" si="263">D48</f>
        <v>0</v>
      </c>
      <c r="Q48" s="8">
        <f t="shared" si="11"/>
        <v>0</v>
      </c>
      <c r="R48" s="8">
        <f t="shared" ref="R48:R49" si="264">L48</f>
        <v>0</v>
      </c>
      <c r="S48" s="9" t="str">
        <f t="shared" ref="S48" si="265">E47</f>
        <v/>
      </c>
      <c r="T48" s="8" t="str">
        <f t="shared" ref="T48" si="266">F47</f>
        <v/>
      </c>
      <c r="U48" s="10">
        <f t="shared" ref="U48" ca="1" si="267">A47</f>
        <v>0</v>
      </c>
      <c r="V48" s="11" t="str">
        <f t="shared" ref="V48" si="268">C47</f>
        <v/>
      </c>
      <c r="W48" s="41"/>
    </row>
    <row r="49" spans="1:23" ht="20.100000000000001" customHeight="1" thickBot="1" x14ac:dyDescent="0.25">
      <c r="A49" s="247"/>
      <c r="B49" s="248"/>
      <c r="C49" s="242"/>
      <c r="D49" s="127"/>
      <c r="E49" s="244"/>
      <c r="F49" s="243"/>
      <c r="G49" s="245"/>
      <c r="H49" s="132"/>
      <c r="I49" s="133" t="str">
        <f ca="1">IF(H49="","",IF(VLOOKUP(H49,Geral!$B$42:$D$48,3,FALSE)="&lt;=",IF(YEAR(NOW())-YEAR(E47)&gt;VLOOKUP(H49,Geral!$B$42:$C$48,2,FALSE),"ý","þ"),IF(VLOOKUP(H49,Geral!$B$42:$D$48,3,FALSE)="&gt;=",IF(YEAR(NOW())-YEAR(E47)&lt;VLOOKUP(H49,Geral!$B$42:$C$48,2,FALSE),"ý","þ"))))</f>
        <v/>
      </c>
      <c r="J49" s="279"/>
      <c r="K49" s="141">
        <f ca="1">IF(H49="",0,IF(OR(H49 = Geral!$A$46,H49 = Geral!$A$48),Geral!$H$15,IF(YEAR(NOW())-YEAR(E47) &lt; 18,Geral!$I$15,Geral!$H$15)))</f>
        <v>0</v>
      </c>
      <c r="L49" s="191"/>
      <c r="M49" s="133" t="str">
        <f ca="1">IF(L49="","",IF(VLOOKUP($H49,Geral!$B$42:$D$48,3,FALSE)="&lt;=",IF(YEAR(NOW())-YEAR(VLOOKUP(L49,Atletas!$B$2:$D$101,3,FALSE))&gt;VLOOKUP($H49,Geral!$B$42:$C$48,2,FALSE),"ý","þ"),IF(VLOOKUP($H49,Geral!$B$42:$D$48,3,FALSE)="&gt;=",IF(YEAR(NOW())-YEAR(VLOOKUP(L49,Atletas!$B$2:$D$101,3,FALSE))&lt;VLOOKUP($H49,Geral!$B$42:$C$48,2,FALSE),"ý","þ"))))</f>
        <v/>
      </c>
      <c r="N49" s="142" t="str">
        <f>IF($L49="","",IF(IFERROR(VLOOKUP($L49,Atletas!$B$2:$F$101,2,FALSE),"") ="","Cadastro não encontrado. Digite os dados.",VLOOKUP($L49,Atletas!$B$2:$F$101,2,FALSE)))</f>
        <v/>
      </c>
      <c r="O49" s="118" t="str">
        <f t="shared" ref="O49" si="269">G47</f>
        <v/>
      </c>
      <c r="P49" s="36">
        <f t="shared" ref="P49" si="270">D48</f>
        <v>0</v>
      </c>
      <c r="Q49" s="13">
        <f t="shared" si="11"/>
        <v>0</v>
      </c>
      <c r="R49" s="13">
        <f t="shared" si="264"/>
        <v>0</v>
      </c>
      <c r="S49" s="14" t="str">
        <f>E47</f>
        <v/>
      </c>
      <c r="T49" s="13" t="str">
        <f>F47</f>
        <v/>
      </c>
      <c r="U49" s="15">
        <f t="shared" ref="U49" ca="1" si="271">A47</f>
        <v>0</v>
      </c>
      <c r="V49" s="16" t="str">
        <f t="shared" ref="V49" si="272">C47</f>
        <v/>
      </c>
      <c r="W49" s="41"/>
    </row>
    <row r="50" spans="1:23" ht="20.100000000000001" customHeight="1" x14ac:dyDescent="0.2">
      <c r="A50" s="247">
        <f t="shared" ref="A50" ca="1" si="273">SUM(K50:K52)</f>
        <v>0</v>
      </c>
      <c r="B50" s="248">
        <v>17</v>
      </c>
      <c r="C50" s="242" t="str">
        <f>IF($D51="","",IF(IFERROR(VLOOKUP($D51,Atletas!$B$2:$F$101,5,FALSE),"") ="","CLUBE",VLOOKUP($D51,Atletas!$B$2:$F$101,5,FALSE)))</f>
        <v/>
      </c>
      <c r="D50" s="127"/>
      <c r="E50" s="244" t="str">
        <f>IF($D51="","",IF(IFERROR(VLOOKUP($D51,Atletas!$B$2:$F$101,3,FALSE),"") ="","DD/MM/AAAA",VLOOKUP($D51,Atletas!$B$2:$F$101,3,FALSE)))</f>
        <v/>
      </c>
      <c r="F50" s="243" t="str">
        <f>IF($D51="","",IF(IFERROR(VLOOKUP($D51,Atletas!$B$2:$F$101,4,FALSE),"") ="","Gênero",VLOOKUP($D51,Atletas!$B$2:$F$101,4,FALSE)))</f>
        <v/>
      </c>
      <c r="G50" s="245" t="str">
        <f>IF($D51="","",IF(IFERROR(VLOOKUP($D51,Atletas!$B$2:$F$101,2,FALSE),"") ="","Cadastro não encontrado. Digite os dados.",VLOOKUP($D51,Atletas!$B$2:$F$101,2,FALSE)))</f>
        <v/>
      </c>
      <c r="H50" s="128"/>
      <c r="I50" s="129" t="str">
        <f ca="1">IF(H50="","",IF(VLOOKUP(H50,Geral!$B$13:$D$27,3,FALSE)="&lt;=",IF(YEAR(NOW())-YEAR(E50)&gt;VLOOKUP(H50,Geral!$B$13:$C$27,2,FALSE),"ý","þ"),IF(VLOOKUP(H50,Geral!$B$13:$D$27,3,FALSE)="&gt;=",IF(YEAR(NOW())-YEAR(E50)&lt;VLOOKUP(H50,Geral!$B$13:$C$27,2,FALSE),"ý","þ"))))</f>
        <v/>
      </c>
      <c r="J50" s="279"/>
      <c r="K50" s="138">
        <f ca="1">SUM(IF(J50="Sim",IF(H50="",0,IF(OR(H50 = Geral!$A$46,H50 = Geral!$A$48),Geral!$H$13,IF(YEAR(NOW())-YEAR(E50) &lt; 18,Geral!$I$17,Geral!$H$17))),0),IF(H50="",0,IF(OR(H50 = Geral!$A$46,H50 = Geral!$A$48),Geral!$H$13,IF(YEAR(NOW())-YEAR(E50) &lt; 18,Geral!$I$13,Geral!$H$13))))</f>
        <v>0</v>
      </c>
      <c r="L50" s="246"/>
      <c r="M50" s="246"/>
      <c r="N50" s="246"/>
      <c r="O50" s="116" t="str">
        <f t="shared" ref="O50" si="274">G50</f>
        <v/>
      </c>
      <c r="P50" s="59">
        <f t="shared" ref="P50" si="275">D51</f>
        <v>0</v>
      </c>
      <c r="Q50" s="60">
        <f t="shared" si="11"/>
        <v>0</v>
      </c>
      <c r="R50" s="60"/>
      <c r="S50" s="61" t="str">
        <f t="shared" ref="S50" si="276">E50</f>
        <v/>
      </c>
      <c r="T50" s="60" t="str">
        <f t="shared" ref="T50" si="277">F50</f>
        <v/>
      </c>
      <c r="U50" s="21">
        <f t="shared" ref="U50" ca="1" si="278">A50</f>
        <v>0</v>
      </c>
      <c r="V50" s="22" t="str">
        <f t="shared" ref="V50" si="279">C50</f>
        <v/>
      </c>
      <c r="W50" s="41"/>
    </row>
    <row r="51" spans="1:23" ht="20.100000000000001" customHeight="1" x14ac:dyDescent="0.2">
      <c r="A51" s="247"/>
      <c r="B51" s="248"/>
      <c r="C51" s="242"/>
      <c r="D51" s="160"/>
      <c r="E51" s="244"/>
      <c r="F51" s="243"/>
      <c r="G51" s="245"/>
      <c r="H51" s="130"/>
      <c r="I51" s="131" t="str">
        <f ca="1">IF(H51="","",IF(VLOOKUP(H51,Geral!$B$28:$D$41,3,FALSE)="&lt;=",IF(YEAR(NOW())-YEAR(E50)&gt;VLOOKUP(H51,Geral!$B$28:$C$41,2,FALSE),"ý","þ"),IF(VLOOKUP(H51,Geral!$B$28:$D$41,3,FALSE)="&gt;=",IF(YEAR(NOW())-YEAR(E50)&lt;VLOOKUP(H51,Geral!$B$28:$C$41,2,FALSE),"ý","þ"))))</f>
        <v/>
      </c>
      <c r="J51" s="279"/>
      <c r="K51" s="139">
        <f ca="1">IF(H51="",0,IF(OR(H51 = Geral!$A$46,H51 = Geral!$A$48),Geral!$H$15,IF(YEAR(NOW())-YEAR(E50) &lt; 18,Geral!$I$15,Geral!$H$15)))</f>
        <v>0</v>
      </c>
      <c r="L51" s="193"/>
      <c r="M51" s="131" t="str">
        <f ca="1">IF(L51="","",IF(VLOOKUP($H51,Geral!$B$28:$D$41,3,FALSE)="&lt;=",IF(YEAR(NOW())-YEAR(VLOOKUP(L51,Atletas!$B$2:$D$101,3,FALSE))&gt;VLOOKUP($H51,Geral!$B$28:$C$41,2,FALSE),"ý","þ"),IF(VLOOKUP($H51,Geral!$B$28:$D$41,3,FALSE)="&gt;=",IF(YEAR(NOW())-YEAR(VLOOKUP(L51,Atletas!$B$2:$D$101,3,FALSE))&lt;VLOOKUP($H51,Geral!$B$28:$C$41,2,FALSE),"ý","þ"))))</f>
        <v/>
      </c>
      <c r="N51" s="140" t="str">
        <f>IF($L51="","",IF(IFERROR(VLOOKUP($L51,Atletas!$B$2:$F$101,2,FALSE),"") ="","Cadastro não encontrado. Digite os dados.",VLOOKUP($L51,Atletas!$B$2:$F$101,2,FALSE)))</f>
        <v/>
      </c>
      <c r="O51" s="117" t="str">
        <f t="shared" ref="O51" si="280">G50</f>
        <v/>
      </c>
      <c r="P51" s="35">
        <f t="shared" ref="P51" si="281">D51</f>
        <v>0</v>
      </c>
      <c r="Q51" s="8">
        <f t="shared" si="11"/>
        <v>0</v>
      </c>
      <c r="R51" s="8">
        <f t="shared" ref="R51:R52" si="282">L51</f>
        <v>0</v>
      </c>
      <c r="S51" s="9" t="str">
        <f t="shared" ref="S51" si="283">E50</f>
        <v/>
      </c>
      <c r="T51" s="8" t="str">
        <f t="shared" ref="T51" si="284">F50</f>
        <v/>
      </c>
      <c r="U51" s="10">
        <f t="shared" ref="U51" ca="1" si="285">A50</f>
        <v>0</v>
      </c>
      <c r="V51" s="11" t="str">
        <f t="shared" ref="V51" si="286">C50</f>
        <v/>
      </c>
      <c r="W51" s="41"/>
    </row>
    <row r="52" spans="1:23" ht="20.100000000000001" customHeight="1" thickBot="1" x14ac:dyDescent="0.25">
      <c r="A52" s="247"/>
      <c r="B52" s="248"/>
      <c r="C52" s="242"/>
      <c r="D52" s="127"/>
      <c r="E52" s="244"/>
      <c r="F52" s="243"/>
      <c r="G52" s="245"/>
      <c r="H52" s="132"/>
      <c r="I52" s="133" t="str">
        <f ca="1">IF(H52="","",IF(VLOOKUP(H52,Geral!$B$42:$D$48,3,FALSE)="&lt;=",IF(YEAR(NOW())-YEAR(E50)&gt;VLOOKUP(H52,Geral!$B$42:$C$48,2,FALSE),"ý","þ"),IF(VLOOKUP(H52,Geral!$B$42:$D$48,3,FALSE)="&gt;=",IF(YEAR(NOW())-YEAR(E50)&lt;VLOOKUP(H52,Geral!$B$42:$C$48,2,FALSE),"ý","þ"))))</f>
        <v/>
      </c>
      <c r="J52" s="279"/>
      <c r="K52" s="141">
        <f ca="1">IF(H52="",0,IF(OR(H52 = Geral!$A$46,H52 = Geral!$A$48),Geral!$H$15,IF(YEAR(NOW())-YEAR(E50) &lt; 18,Geral!$I$15,Geral!$H$15)))</f>
        <v>0</v>
      </c>
      <c r="L52" s="191"/>
      <c r="M52" s="133" t="str">
        <f ca="1">IF(L52="","",IF(VLOOKUP($H52,Geral!$B$42:$D$48,3,FALSE)="&lt;=",IF(YEAR(NOW())-YEAR(VLOOKUP(L52,Atletas!$B$2:$D$101,3,FALSE))&gt;VLOOKUP($H52,Geral!$B$42:$C$48,2,FALSE),"ý","þ"),IF(VLOOKUP($H52,Geral!$B$42:$D$48,3,FALSE)="&gt;=",IF(YEAR(NOW())-YEAR(VLOOKUP(L52,Atletas!$B$2:$D$101,3,FALSE))&lt;VLOOKUP($H52,Geral!$B$42:$C$48,2,FALSE),"ý","þ"))))</f>
        <v/>
      </c>
      <c r="N52" s="142" t="str">
        <f>IF($L52="","",IF(IFERROR(VLOOKUP($L52,Atletas!$B$2:$F$101,2,FALSE),"") ="","Cadastro não encontrado. Digite os dados.",VLOOKUP($L52,Atletas!$B$2:$F$101,2,FALSE)))</f>
        <v/>
      </c>
      <c r="O52" s="118" t="str">
        <f t="shared" ref="O52" si="287">G50</f>
        <v/>
      </c>
      <c r="P52" s="36">
        <f t="shared" ref="P52" si="288">D51</f>
        <v>0</v>
      </c>
      <c r="Q52" s="13">
        <f t="shared" si="11"/>
        <v>0</v>
      </c>
      <c r="R52" s="13">
        <f t="shared" si="282"/>
        <v>0</v>
      </c>
      <c r="S52" s="14" t="str">
        <f>E50</f>
        <v/>
      </c>
      <c r="T52" s="13" t="str">
        <f>F50</f>
        <v/>
      </c>
      <c r="U52" s="15">
        <f t="shared" ref="U52" ca="1" si="289">A50</f>
        <v>0</v>
      </c>
      <c r="V52" s="16" t="str">
        <f t="shared" ref="V52" si="290">C50</f>
        <v/>
      </c>
      <c r="W52" s="41"/>
    </row>
    <row r="53" spans="1:23" ht="20.100000000000001" customHeight="1" x14ac:dyDescent="0.2">
      <c r="A53" s="247">
        <f t="shared" ref="A53" ca="1" si="291">SUM(K53:K55)</f>
        <v>0</v>
      </c>
      <c r="B53" s="248">
        <v>18</v>
      </c>
      <c r="C53" s="242" t="str">
        <f>IF($D54="","",IF(IFERROR(VLOOKUP($D54,Atletas!$B$2:$F$101,5,FALSE),"") ="","CLUBE",VLOOKUP($D54,Atletas!$B$2:$F$101,5,FALSE)))</f>
        <v/>
      </c>
      <c r="D53" s="127"/>
      <c r="E53" s="244" t="str">
        <f>IF($D54="","",IF(IFERROR(VLOOKUP($D54,Atletas!$B$2:$F$101,3,FALSE),"") ="","DD/MM/AAAA",VLOOKUP($D54,Atletas!$B$2:$F$101,3,FALSE)))</f>
        <v/>
      </c>
      <c r="F53" s="243" t="str">
        <f>IF($D54="","",IF(IFERROR(VLOOKUP($D54,Atletas!$B$2:$F$101,4,FALSE),"") ="","Gênero",VLOOKUP($D54,Atletas!$B$2:$F$101,4,FALSE)))</f>
        <v/>
      </c>
      <c r="G53" s="245" t="str">
        <f>IF($D54="","",IF(IFERROR(VLOOKUP($D54,Atletas!$B$2:$F$101,2,FALSE),"") ="","Cadastro não encontrado. Digite os dados.",VLOOKUP($D54,Atletas!$B$2:$F$101,2,FALSE)))</f>
        <v/>
      </c>
      <c r="H53" s="128"/>
      <c r="I53" s="129" t="str">
        <f ca="1">IF(H53="","",IF(VLOOKUP(H53,Geral!$B$13:$D$27,3,FALSE)="&lt;=",IF(YEAR(NOW())-YEAR(E53)&gt;VLOOKUP(H53,Geral!$B$13:$C$27,2,FALSE),"ý","þ"),IF(VLOOKUP(H53,Geral!$B$13:$D$27,3,FALSE)="&gt;=",IF(YEAR(NOW())-YEAR(E53)&lt;VLOOKUP(H53,Geral!$B$13:$C$27,2,FALSE),"ý","þ"))))</f>
        <v/>
      </c>
      <c r="J53" s="279"/>
      <c r="K53" s="138">
        <f ca="1">SUM(IF(J53="Sim",IF(H53="",0,IF(OR(H53 = Geral!$A$46,H53 = Geral!$A$48),Geral!$H$13,IF(YEAR(NOW())-YEAR(E53) &lt; 18,Geral!$I$17,Geral!$H$17))),0),IF(H53="",0,IF(OR(H53 = Geral!$A$46,H53 = Geral!$A$48),Geral!$H$13,IF(YEAR(NOW())-YEAR(E53) &lt; 18,Geral!$I$13,Geral!$H$13))))</f>
        <v>0</v>
      </c>
      <c r="L53" s="246"/>
      <c r="M53" s="246"/>
      <c r="N53" s="246"/>
      <c r="O53" s="116" t="str">
        <f t="shared" ref="O53" si="292">G53</f>
        <v/>
      </c>
      <c r="P53" s="59">
        <f t="shared" ref="P53" si="293">D54</f>
        <v>0</v>
      </c>
      <c r="Q53" s="60">
        <f t="shared" si="11"/>
        <v>0</v>
      </c>
      <c r="R53" s="60"/>
      <c r="S53" s="61" t="str">
        <f t="shared" ref="S53" si="294">E53</f>
        <v/>
      </c>
      <c r="T53" s="60" t="str">
        <f t="shared" ref="T53" si="295">F53</f>
        <v/>
      </c>
      <c r="U53" s="21">
        <f t="shared" ref="U53" ca="1" si="296">A53</f>
        <v>0</v>
      </c>
      <c r="V53" s="22" t="str">
        <f t="shared" ref="V53" si="297">C53</f>
        <v/>
      </c>
      <c r="W53" s="41"/>
    </row>
    <row r="54" spans="1:23" ht="20.100000000000001" customHeight="1" x14ac:dyDescent="0.2">
      <c r="A54" s="247"/>
      <c r="B54" s="248"/>
      <c r="C54" s="242"/>
      <c r="D54" s="160"/>
      <c r="E54" s="244"/>
      <c r="F54" s="243"/>
      <c r="G54" s="245"/>
      <c r="H54" s="130"/>
      <c r="I54" s="131" t="str">
        <f ca="1">IF(H54="","",IF(VLOOKUP(H54,Geral!$B$28:$D$41,3,FALSE)="&lt;=",IF(YEAR(NOW())-YEAR(E53)&gt;VLOOKUP(H54,Geral!$B$28:$C$41,2,FALSE),"ý","þ"),IF(VLOOKUP(H54,Geral!$B$28:$D$41,3,FALSE)="&gt;=",IF(YEAR(NOW())-YEAR(E53)&lt;VLOOKUP(H54,Geral!$B$28:$C$41,2,FALSE),"ý","þ"))))</f>
        <v/>
      </c>
      <c r="J54" s="279"/>
      <c r="K54" s="139">
        <f ca="1">IF(H54="",0,IF(OR(H54 = Geral!$A$46,H54 = Geral!$A$48),Geral!$H$15,IF(YEAR(NOW())-YEAR(E53) &lt; 18,Geral!$I$15,Geral!$H$15)))</f>
        <v>0</v>
      </c>
      <c r="L54" s="191"/>
      <c r="M54" s="131" t="str">
        <f ca="1">IF(L54="","",IF(VLOOKUP($H54,Geral!$B$28:$D$41,3,FALSE)="&lt;=",IF(YEAR(NOW())-YEAR(VLOOKUP(L54,Atletas!$B$2:$D$101,3,FALSE))&gt;VLOOKUP($H54,Geral!$B$28:$C$41,2,FALSE),"ý","þ"),IF(VLOOKUP($H54,Geral!$B$28:$D$41,3,FALSE)="&gt;=",IF(YEAR(NOW())-YEAR(VLOOKUP(L54,Atletas!$B$2:$D$101,3,FALSE))&lt;VLOOKUP($H54,Geral!$B$28:$C$41,2,FALSE),"ý","þ"))))</f>
        <v/>
      </c>
      <c r="N54" s="140" t="str">
        <f>IF($L54="","",IF(IFERROR(VLOOKUP($L54,Atletas!$B$2:$F$101,2,FALSE),"") ="","Cadastro não encontrado. Digite os dados.",VLOOKUP($L54,Atletas!$B$2:$F$101,2,FALSE)))</f>
        <v/>
      </c>
      <c r="O54" s="117" t="str">
        <f t="shared" ref="O54" si="298">G53</f>
        <v/>
      </c>
      <c r="P54" s="35">
        <f t="shared" ref="P54" si="299">D54</f>
        <v>0</v>
      </c>
      <c r="Q54" s="8">
        <f t="shared" si="11"/>
        <v>0</v>
      </c>
      <c r="R54" s="8">
        <f t="shared" ref="R54:R55" si="300">L54</f>
        <v>0</v>
      </c>
      <c r="S54" s="9" t="str">
        <f t="shared" ref="S54" si="301">E53</f>
        <v/>
      </c>
      <c r="T54" s="8" t="str">
        <f t="shared" ref="T54" si="302">F53</f>
        <v/>
      </c>
      <c r="U54" s="10">
        <f t="shared" ref="U54" ca="1" si="303">A53</f>
        <v>0</v>
      </c>
      <c r="V54" s="11" t="str">
        <f t="shared" ref="V54" si="304">C53</f>
        <v/>
      </c>
      <c r="W54" s="41"/>
    </row>
    <row r="55" spans="1:23" ht="20.100000000000001" customHeight="1" thickBot="1" x14ac:dyDescent="0.25">
      <c r="A55" s="247"/>
      <c r="B55" s="248"/>
      <c r="C55" s="242"/>
      <c r="D55" s="127"/>
      <c r="E55" s="244"/>
      <c r="F55" s="243"/>
      <c r="G55" s="245"/>
      <c r="H55" s="132"/>
      <c r="I55" s="133" t="str">
        <f ca="1">IF(H55="","",IF(VLOOKUP(H55,Geral!$B$42:$D$48,3,FALSE)="&lt;=",IF(YEAR(NOW())-YEAR(E53)&gt;VLOOKUP(H55,Geral!$B$42:$C$48,2,FALSE),"ý","þ"),IF(VLOOKUP(H55,Geral!$B$42:$D$48,3,FALSE)="&gt;=",IF(YEAR(NOW())-YEAR(E53)&lt;VLOOKUP(H55,Geral!$B$42:$C$48,2,FALSE),"ý","þ"))))</f>
        <v/>
      </c>
      <c r="J55" s="279"/>
      <c r="K55" s="141">
        <f ca="1">IF(H55="",0,IF(OR(H55 = Geral!$A$46,H55 = Geral!$A$48),Geral!$H$15,IF(YEAR(NOW())-YEAR(E53) &lt; 18,Geral!$I$15,Geral!$H$15)))</f>
        <v>0</v>
      </c>
      <c r="L55" s="191"/>
      <c r="M55" s="133" t="str">
        <f ca="1">IF(L55="","",IF(VLOOKUP($H55,Geral!$B$42:$D$48,3,FALSE)="&lt;=",IF(YEAR(NOW())-YEAR(VLOOKUP(L55,Atletas!$B$2:$D$101,3,FALSE))&gt;VLOOKUP($H55,Geral!$B$42:$C$48,2,FALSE),"ý","þ"),IF(VLOOKUP($H55,Geral!$B$42:$D$48,3,FALSE)="&gt;=",IF(YEAR(NOW())-YEAR(VLOOKUP(L55,Atletas!$B$2:$D$101,3,FALSE))&lt;VLOOKUP($H55,Geral!$B$42:$C$48,2,FALSE),"ý","þ"))))</f>
        <v/>
      </c>
      <c r="N55" s="142" t="str">
        <f>IF($L55="","",IF(IFERROR(VLOOKUP($L55,Atletas!$B$2:$F$101,2,FALSE),"") ="","Cadastro não encontrado. Digite os dados.",VLOOKUP($L55,Atletas!$B$2:$F$101,2,FALSE)))</f>
        <v/>
      </c>
      <c r="O55" s="118" t="str">
        <f t="shared" ref="O55" si="305">G53</f>
        <v/>
      </c>
      <c r="P55" s="36">
        <f t="shared" ref="P55" si="306">D54</f>
        <v>0</v>
      </c>
      <c r="Q55" s="13">
        <f t="shared" si="11"/>
        <v>0</v>
      </c>
      <c r="R55" s="13">
        <f t="shared" si="300"/>
        <v>0</v>
      </c>
      <c r="S55" s="14" t="str">
        <f>E53</f>
        <v/>
      </c>
      <c r="T55" s="13" t="str">
        <f>F53</f>
        <v/>
      </c>
      <c r="U55" s="15">
        <f t="shared" ref="U55" ca="1" si="307">A53</f>
        <v>0</v>
      </c>
      <c r="V55" s="16" t="str">
        <f t="shared" ref="V55" si="308">C53</f>
        <v/>
      </c>
      <c r="W55" s="41"/>
    </row>
    <row r="56" spans="1:23" ht="20.100000000000001" customHeight="1" x14ac:dyDescent="0.2">
      <c r="A56" s="247">
        <f t="shared" ref="A56" ca="1" si="309">SUM(K56:K58)</f>
        <v>0</v>
      </c>
      <c r="B56" s="248">
        <v>19</v>
      </c>
      <c r="C56" s="242" t="str">
        <f>IF($D57="","",IF(IFERROR(VLOOKUP($D57,Atletas!$B$2:$F$101,5,FALSE),"") ="","CLUBE",VLOOKUP($D57,Atletas!$B$2:$F$101,5,FALSE)))</f>
        <v/>
      </c>
      <c r="D56" s="127"/>
      <c r="E56" s="244" t="str">
        <f>IF($D57="","",IF(IFERROR(VLOOKUP($D57,Atletas!$B$2:$F$101,3,FALSE),"") ="","DD/MM/AAAA",VLOOKUP($D57,Atletas!$B$2:$F$101,3,FALSE)))</f>
        <v/>
      </c>
      <c r="F56" s="243" t="str">
        <f>IF($D57="","",IF(IFERROR(VLOOKUP($D57,Atletas!$B$2:$F$101,4,FALSE),"") ="","Gênero",VLOOKUP($D57,Atletas!$B$2:$F$101,4,FALSE)))</f>
        <v/>
      </c>
      <c r="G56" s="245" t="str">
        <f>IF($D57="","",IF(IFERROR(VLOOKUP($D57,Atletas!$B$2:$F$101,2,FALSE),"") ="","Cadastro não encontrado. Digite os dados.",VLOOKUP($D57,Atletas!$B$2:$F$101,2,FALSE)))</f>
        <v/>
      </c>
      <c r="H56" s="128"/>
      <c r="I56" s="129" t="str">
        <f ca="1">IF(H56="","",IF(VLOOKUP(H56,Geral!$B$13:$D$27,3,FALSE)="&lt;=",IF(YEAR(NOW())-YEAR(E56)&gt;VLOOKUP(H56,Geral!$B$13:$C$27,2,FALSE),"ý","þ"),IF(VLOOKUP(H56,Geral!$B$13:$D$27,3,FALSE)="&gt;=",IF(YEAR(NOW())-YEAR(E56)&lt;VLOOKUP(H56,Geral!$B$13:$C$27,2,FALSE),"ý","þ"))))</f>
        <v/>
      </c>
      <c r="J56" s="279"/>
      <c r="K56" s="138">
        <f ca="1">SUM(IF(J56="Sim",IF(H56="",0,IF(OR(H56 = Geral!$A$46,H56 = Geral!$A$48),Geral!$H$13,IF(YEAR(NOW())-YEAR(E56) &lt; 18,Geral!$I$17,Geral!$H$17))),0),IF(H56="",0,IF(OR(H56 = Geral!$A$46,H56 = Geral!$A$48),Geral!$H$13,IF(YEAR(NOW())-YEAR(E56) &lt; 18,Geral!$I$13,Geral!$H$13))))</f>
        <v>0</v>
      </c>
      <c r="L56" s="246"/>
      <c r="M56" s="246"/>
      <c r="N56" s="246"/>
      <c r="O56" s="116" t="str">
        <f t="shared" ref="O56" si="310">G56</f>
        <v/>
      </c>
      <c r="P56" s="59">
        <f t="shared" ref="P56" si="311">D57</f>
        <v>0</v>
      </c>
      <c r="Q56" s="60">
        <f t="shared" si="11"/>
        <v>0</v>
      </c>
      <c r="R56" s="60"/>
      <c r="S56" s="61" t="str">
        <f t="shared" ref="S56" si="312">E56</f>
        <v/>
      </c>
      <c r="T56" s="60" t="str">
        <f t="shared" ref="T56" si="313">F56</f>
        <v/>
      </c>
      <c r="U56" s="21">
        <f t="shared" ref="U56" ca="1" si="314">A56</f>
        <v>0</v>
      </c>
      <c r="V56" s="22" t="str">
        <f t="shared" ref="V56" si="315">C56</f>
        <v/>
      </c>
      <c r="W56" s="41"/>
    </row>
    <row r="57" spans="1:23" ht="20.100000000000001" customHeight="1" x14ac:dyDescent="0.2">
      <c r="A57" s="247"/>
      <c r="B57" s="248"/>
      <c r="C57" s="242"/>
      <c r="D57" s="160"/>
      <c r="E57" s="244"/>
      <c r="F57" s="243"/>
      <c r="G57" s="245"/>
      <c r="H57" s="130"/>
      <c r="I57" s="131" t="str">
        <f ca="1">IF(H57="","",IF(VLOOKUP(H57,Geral!$B$28:$D$41,3,FALSE)="&lt;=",IF(YEAR(NOW())-YEAR(E56)&gt;VLOOKUP(H57,Geral!$B$28:$C$41,2,FALSE),"ý","þ"),IF(VLOOKUP(H57,Geral!$B$28:$D$41,3,FALSE)="&gt;=",IF(YEAR(NOW())-YEAR(E56)&lt;VLOOKUP(H57,Geral!$B$28:$C$41,2,FALSE),"ý","þ"))))</f>
        <v/>
      </c>
      <c r="J57" s="279"/>
      <c r="K57" s="139">
        <f ca="1">IF(H57="",0,IF(OR(H57 = Geral!$A$46,H57 = Geral!$A$48),Geral!$H$15,IF(YEAR(NOW())-YEAR(E56) &lt; 18,Geral!$I$15,Geral!$H$15)))</f>
        <v>0</v>
      </c>
      <c r="L57" s="193"/>
      <c r="M57" s="131" t="str">
        <f ca="1">IF(L57="","",IF(VLOOKUP($H57,Geral!$B$28:$D$41,3,FALSE)="&lt;=",IF(YEAR(NOW())-YEAR(VLOOKUP(L57,Atletas!$B$2:$D$101,3,FALSE))&gt;VLOOKUP($H57,Geral!$B$28:$C$41,2,FALSE),"ý","þ"),IF(VLOOKUP($H57,Geral!$B$28:$D$41,3,FALSE)="&gt;=",IF(YEAR(NOW())-YEAR(VLOOKUP(L57,Atletas!$B$2:$D$101,3,FALSE))&lt;VLOOKUP($H57,Geral!$B$28:$C$41,2,FALSE),"ý","þ"))))</f>
        <v/>
      </c>
      <c r="N57" s="140" t="str">
        <f>IF($L57="","",IF(IFERROR(VLOOKUP($L57,Atletas!$B$2:$F$101,2,FALSE),"") ="","Cadastro não encontrado. Digite os dados.",VLOOKUP($L57,Atletas!$B$2:$F$101,2,FALSE)))</f>
        <v/>
      </c>
      <c r="O57" s="117" t="str">
        <f t="shared" ref="O57" si="316">G56</f>
        <v/>
      </c>
      <c r="P57" s="35">
        <f t="shared" ref="P57" si="317">D57</f>
        <v>0</v>
      </c>
      <c r="Q57" s="8">
        <f t="shared" si="11"/>
        <v>0</v>
      </c>
      <c r="R57" s="8">
        <f t="shared" ref="R57:R58" si="318">L57</f>
        <v>0</v>
      </c>
      <c r="S57" s="9" t="str">
        <f t="shared" ref="S57" si="319">E56</f>
        <v/>
      </c>
      <c r="T57" s="8" t="str">
        <f t="shared" ref="T57" si="320">F56</f>
        <v/>
      </c>
      <c r="U57" s="10">
        <f t="shared" ref="U57" ca="1" si="321">A56</f>
        <v>0</v>
      </c>
      <c r="V57" s="11" t="str">
        <f t="shared" ref="V57" si="322">C56</f>
        <v/>
      </c>
      <c r="W57" s="41"/>
    </row>
    <row r="58" spans="1:23" ht="20.100000000000001" customHeight="1" thickBot="1" x14ac:dyDescent="0.25">
      <c r="A58" s="247"/>
      <c r="B58" s="248"/>
      <c r="C58" s="242"/>
      <c r="D58" s="127"/>
      <c r="E58" s="244"/>
      <c r="F58" s="243"/>
      <c r="G58" s="245"/>
      <c r="H58" s="132"/>
      <c r="I58" s="133" t="str">
        <f ca="1">IF(H58="","",IF(VLOOKUP(H58,Geral!$B$42:$D$48,3,FALSE)="&lt;=",IF(YEAR(NOW())-YEAR(E56)&gt;VLOOKUP(H58,Geral!$B$42:$C$48,2,FALSE),"ý","þ"),IF(VLOOKUP(H58,Geral!$B$42:$D$48,3,FALSE)="&gt;=",IF(YEAR(NOW())-YEAR(E56)&lt;VLOOKUP(H58,Geral!$B$42:$C$48,2,FALSE),"ý","þ"))))</f>
        <v/>
      </c>
      <c r="J58" s="279"/>
      <c r="K58" s="141">
        <f ca="1">IF(H58="",0,IF(OR(H58 = Geral!$A$46,H58 = Geral!$A$48),Geral!$H$15,IF(YEAR(NOW())-YEAR(E56) &lt; 18,Geral!$I$15,Geral!$H$15)))</f>
        <v>0</v>
      </c>
      <c r="L58" s="191"/>
      <c r="M58" s="133" t="str">
        <f ca="1">IF(L58="","",IF(VLOOKUP($H58,Geral!$B$42:$D$48,3,FALSE)="&lt;=",IF(YEAR(NOW())-YEAR(VLOOKUP(L58,Atletas!$B$2:$D$101,3,FALSE))&gt;VLOOKUP($H58,Geral!$B$42:$C$48,2,FALSE),"ý","þ"),IF(VLOOKUP($H58,Geral!$B$42:$D$48,3,FALSE)="&gt;=",IF(YEAR(NOW())-YEAR(VLOOKUP(L58,Atletas!$B$2:$D$101,3,FALSE))&lt;VLOOKUP($H58,Geral!$B$42:$C$48,2,FALSE),"ý","þ"))))</f>
        <v/>
      </c>
      <c r="N58" s="142" t="str">
        <f>IF($L58="","",IF(IFERROR(VLOOKUP($L58,Atletas!$B$2:$F$101,2,FALSE),"") ="","Cadastro não encontrado. Digite os dados.",VLOOKUP($L58,Atletas!$B$2:$F$101,2,FALSE)))</f>
        <v/>
      </c>
      <c r="O58" s="118" t="str">
        <f t="shared" ref="O58" si="323">G56</f>
        <v/>
      </c>
      <c r="P58" s="36">
        <f t="shared" ref="P58" si="324">D57</f>
        <v>0</v>
      </c>
      <c r="Q58" s="13">
        <f t="shared" si="11"/>
        <v>0</v>
      </c>
      <c r="R58" s="13">
        <f t="shared" si="318"/>
        <v>0</v>
      </c>
      <c r="S58" s="14" t="str">
        <f>E56</f>
        <v/>
      </c>
      <c r="T58" s="13" t="str">
        <f>F56</f>
        <v/>
      </c>
      <c r="U58" s="15">
        <f t="shared" ref="U58" ca="1" si="325">A56</f>
        <v>0</v>
      </c>
      <c r="V58" s="16" t="str">
        <f t="shared" ref="V58" si="326">C56</f>
        <v/>
      </c>
      <c r="W58" s="41"/>
    </row>
    <row r="59" spans="1:23" ht="20.100000000000001" customHeight="1" x14ac:dyDescent="0.2">
      <c r="A59" s="247">
        <f t="shared" ref="A59" ca="1" si="327">SUM(K59:K61)</f>
        <v>0</v>
      </c>
      <c r="B59" s="248">
        <v>20</v>
      </c>
      <c r="C59" s="242" t="str">
        <f>IF($D60="","",IF(IFERROR(VLOOKUP($D60,Atletas!$B$2:$F$101,5,FALSE),"") ="","CLUBE",VLOOKUP($D60,Atletas!$B$2:$F$101,5,FALSE)))</f>
        <v/>
      </c>
      <c r="D59" s="127"/>
      <c r="E59" s="244" t="str">
        <f>IF($D60="","",IF(IFERROR(VLOOKUP($D60,Atletas!$B$2:$F$101,3,FALSE),"") ="","DD/MM/AAAA",VLOOKUP($D60,Atletas!$B$2:$F$101,3,FALSE)))</f>
        <v/>
      </c>
      <c r="F59" s="243" t="str">
        <f>IF($D60="","",IF(IFERROR(VLOOKUP($D60,Atletas!$B$2:$F$101,4,FALSE),"") ="","Gênero",VLOOKUP($D60,Atletas!$B$2:$F$101,4,FALSE)))</f>
        <v/>
      </c>
      <c r="G59" s="245" t="str">
        <f>IF($D60="","",IF(IFERROR(VLOOKUP($D60,Atletas!$B$2:$F$101,2,FALSE),"") ="","Cadastro não encontrado. Digite os dados.",VLOOKUP($D60,Atletas!$B$2:$F$101,2,FALSE)))</f>
        <v/>
      </c>
      <c r="H59" s="128"/>
      <c r="I59" s="129" t="str">
        <f ca="1">IF(H59="","",IF(VLOOKUP(H59,Geral!$B$13:$D$27,3,FALSE)="&lt;=",IF(YEAR(NOW())-YEAR(E59)&gt;VLOOKUP(H59,Geral!$B$13:$C$27,2,FALSE),"ý","þ"),IF(VLOOKUP(H59,Geral!$B$13:$D$27,3,FALSE)="&gt;=",IF(YEAR(NOW())-YEAR(E59)&lt;VLOOKUP(H59,Geral!$B$13:$C$27,2,FALSE),"ý","þ"))))</f>
        <v/>
      </c>
      <c r="J59" s="279"/>
      <c r="K59" s="138">
        <f ca="1">SUM(IF(J59="Sim",IF(H59="",0,IF(OR(H59 = Geral!$A$46,H59 = Geral!$A$48),Geral!$H$13,IF(YEAR(NOW())-YEAR(E59) &lt; 18,Geral!$I$17,Geral!$H$17))),0),IF(H59="",0,IF(OR(H59 = Geral!$A$46,H59 = Geral!$A$48),Geral!$H$13,IF(YEAR(NOW())-YEAR(E59) &lt; 18,Geral!$I$13,Geral!$H$13))))</f>
        <v>0</v>
      </c>
      <c r="L59" s="246"/>
      <c r="M59" s="246"/>
      <c r="N59" s="246"/>
      <c r="O59" s="116" t="str">
        <f t="shared" ref="O59" si="328">G59</f>
        <v/>
      </c>
      <c r="P59" s="59">
        <f t="shared" ref="P59" si="329">D60</f>
        <v>0</v>
      </c>
      <c r="Q59" s="60">
        <f t="shared" si="11"/>
        <v>0</v>
      </c>
      <c r="R59" s="60"/>
      <c r="S59" s="61" t="str">
        <f t="shared" ref="S59" si="330">E59</f>
        <v/>
      </c>
      <c r="T59" s="60" t="str">
        <f t="shared" ref="T59" si="331">F59</f>
        <v/>
      </c>
      <c r="U59" s="21">
        <f t="shared" ref="U59" ca="1" si="332">A59</f>
        <v>0</v>
      </c>
      <c r="V59" s="22" t="str">
        <f t="shared" ref="V59" si="333">C59</f>
        <v/>
      </c>
      <c r="W59" s="41"/>
    </row>
    <row r="60" spans="1:23" ht="20.100000000000001" customHeight="1" x14ac:dyDescent="0.2">
      <c r="A60" s="247"/>
      <c r="B60" s="248"/>
      <c r="C60" s="242"/>
      <c r="D60" s="160"/>
      <c r="E60" s="244"/>
      <c r="F60" s="243"/>
      <c r="G60" s="245"/>
      <c r="H60" s="130"/>
      <c r="I60" s="131" t="str">
        <f ca="1">IF(H60="","",IF(VLOOKUP(H60,Geral!$B$28:$D$41,3,FALSE)="&lt;=",IF(YEAR(NOW())-YEAR(E59)&gt;VLOOKUP(H60,Geral!$B$28:$C$41,2,FALSE),"ý","þ"),IF(VLOOKUP(H60,Geral!$B$28:$D$41,3,FALSE)="&gt;=",IF(YEAR(NOW())-YEAR(E59)&lt;VLOOKUP(H60,Geral!$B$28:$C$41,2,FALSE),"ý","þ"))))</f>
        <v/>
      </c>
      <c r="J60" s="279"/>
      <c r="K60" s="139">
        <f ca="1">IF(H60="",0,IF(OR(H60 = Geral!$A$46,H60 = Geral!$A$48),Geral!$H$15,IF(YEAR(NOW())-YEAR(E59) &lt; 18,Geral!$I$15,Geral!$H$15)))</f>
        <v>0</v>
      </c>
      <c r="L60" s="191"/>
      <c r="M60" s="131" t="str">
        <f ca="1">IF(L60="","",IF(VLOOKUP($H60,Geral!$B$28:$D$41,3,FALSE)="&lt;=",IF(YEAR(NOW())-YEAR(VLOOKUP(L60,Atletas!$B$2:$D$101,3,FALSE))&gt;VLOOKUP($H60,Geral!$B$28:$C$41,2,FALSE),"ý","þ"),IF(VLOOKUP($H60,Geral!$B$28:$D$41,3,FALSE)="&gt;=",IF(YEAR(NOW())-YEAR(VLOOKUP(L60,Atletas!$B$2:$D$101,3,FALSE))&lt;VLOOKUP($H60,Geral!$B$28:$C$41,2,FALSE),"ý","þ"))))</f>
        <v/>
      </c>
      <c r="N60" s="140" t="str">
        <f>IF($L60="","",IF(IFERROR(VLOOKUP($L60,Atletas!$B$2:$F$101,2,FALSE),"") ="","Cadastro não encontrado. Digite os dados.",VLOOKUP($L60,Atletas!$B$2:$F$101,2,FALSE)))</f>
        <v/>
      </c>
      <c r="O60" s="117" t="str">
        <f t="shared" ref="O60" si="334">G59</f>
        <v/>
      </c>
      <c r="P60" s="35">
        <f t="shared" ref="P60" si="335">D60</f>
        <v>0</v>
      </c>
      <c r="Q60" s="8">
        <f t="shared" si="11"/>
        <v>0</v>
      </c>
      <c r="R60" s="8">
        <f t="shared" ref="R60:R61" si="336">L60</f>
        <v>0</v>
      </c>
      <c r="S60" s="9" t="str">
        <f t="shared" ref="S60" si="337">E59</f>
        <v/>
      </c>
      <c r="T60" s="8" t="str">
        <f t="shared" ref="T60" si="338">F59</f>
        <v/>
      </c>
      <c r="U60" s="10">
        <f t="shared" ref="U60" ca="1" si="339">A59</f>
        <v>0</v>
      </c>
      <c r="V60" s="11" t="str">
        <f t="shared" ref="V60" si="340">C59</f>
        <v/>
      </c>
      <c r="W60" s="41"/>
    </row>
    <row r="61" spans="1:23" ht="20.100000000000001" customHeight="1" thickBot="1" x14ac:dyDescent="0.25">
      <c r="A61" s="247"/>
      <c r="B61" s="248"/>
      <c r="C61" s="242"/>
      <c r="D61" s="127"/>
      <c r="E61" s="244"/>
      <c r="F61" s="243"/>
      <c r="G61" s="245"/>
      <c r="H61" s="132"/>
      <c r="I61" s="133" t="str">
        <f ca="1">IF(H61="","",IF(VLOOKUP(H61,Geral!$B$42:$D$48,3,FALSE)="&lt;=",IF(YEAR(NOW())-YEAR(E59)&gt;VLOOKUP(H61,Geral!$B$42:$C$48,2,FALSE),"ý","þ"),IF(VLOOKUP(H61,Geral!$B$42:$D$48,3,FALSE)="&gt;=",IF(YEAR(NOW())-YEAR(E59)&lt;VLOOKUP(H61,Geral!$B$42:$C$48,2,FALSE),"ý","þ"))))</f>
        <v/>
      </c>
      <c r="J61" s="279"/>
      <c r="K61" s="141">
        <f ca="1">IF(H61="",0,IF(OR(H61 = Geral!$A$46,H61 = Geral!$A$48),Geral!$H$15,IF(YEAR(NOW())-YEAR(E59) &lt; 18,Geral!$I$15,Geral!$H$15)))</f>
        <v>0</v>
      </c>
      <c r="L61" s="192"/>
      <c r="M61" s="133" t="str">
        <f ca="1">IF(L61="","",IF(VLOOKUP($H61,Geral!$B$42:$D$48,3,FALSE)="&lt;=",IF(YEAR(NOW())-YEAR(VLOOKUP(L61,Atletas!$B$2:$D$101,3,FALSE))&gt;VLOOKUP($H61,Geral!$B$42:$C$48,2,FALSE),"ý","þ"),IF(VLOOKUP($H61,Geral!$B$42:$D$48,3,FALSE)="&gt;=",IF(YEAR(NOW())-YEAR(VLOOKUP(L61,Atletas!$B$2:$D$101,3,FALSE))&lt;VLOOKUP($H61,Geral!$B$42:$C$48,2,FALSE),"ý","þ"))))</f>
        <v/>
      </c>
      <c r="N61" s="142" t="str">
        <f>IF($L61="","",IF(IFERROR(VLOOKUP($L61,Atletas!$B$2:$F$101,2,FALSE),"") ="","Cadastro não encontrado. Digite os dados.",VLOOKUP($L61,Atletas!$B$2:$F$101,2,FALSE)))</f>
        <v/>
      </c>
      <c r="O61" s="118" t="str">
        <f t="shared" ref="O61" si="341">G59</f>
        <v/>
      </c>
      <c r="P61" s="36">
        <f t="shared" ref="P61" si="342">D60</f>
        <v>0</v>
      </c>
      <c r="Q61" s="13">
        <f t="shared" si="11"/>
        <v>0</v>
      </c>
      <c r="R61" s="13">
        <f t="shared" si="336"/>
        <v>0</v>
      </c>
      <c r="S61" s="14" t="str">
        <f>E59</f>
        <v/>
      </c>
      <c r="T61" s="13" t="str">
        <f>F59</f>
        <v/>
      </c>
      <c r="U61" s="15">
        <f t="shared" ref="U61" ca="1" si="343">A59</f>
        <v>0</v>
      </c>
      <c r="V61" s="16" t="str">
        <f t="shared" ref="V61" si="344">C59</f>
        <v/>
      </c>
      <c r="W61" s="41"/>
    </row>
    <row r="62" spans="1:23" ht="20.100000000000001" customHeight="1" x14ac:dyDescent="0.2">
      <c r="A62" s="247">
        <f t="shared" ref="A62" ca="1" si="345">SUM(K62:K64)</f>
        <v>0</v>
      </c>
      <c r="B62" s="248">
        <v>21</v>
      </c>
      <c r="C62" s="242" t="str">
        <f>IF($D63="","",IF(IFERROR(VLOOKUP($D63,Atletas!$B$2:$F$101,5,FALSE),"") ="","CLUBE",VLOOKUP($D63,Atletas!$B$2:$F$101,5,FALSE)))</f>
        <v/>
      </c>
      <c r="D62" s="127"/>
      <c r="E62" s="244" t="str">
        <f>IF($D63="","",IF(IFERROR(VLOOKUP($D63,Atletas!$B$2:$F$101,3,FALSE),"") ="","DD/MM/AAAA",VLOOKUP($D63,Atletas!$B$2:$F$101,3,FALSE)))</f>
        <v/>
      </c>
      <c r="F62" s="243" t="str">
        <f>IF($D63="","",IF(IFERROR(VLOOKUP($D63,Atletas!$B$2:$F$101,4,FALSE),"") ="","Gênero",VLOOKUP($D63,Atletas!$B$2:$F$101,4,FALSE)))</f>
        <v/>
      </c>
      <c r="G62" s="245" t="str">
        <f>IF($D63="","",IF(IFERROR(VLOOKUP($D63,Atletas!$B$2:$F$101,2,FALSE),"") ="","Cadastro não encontrado. Digite os dados.",VLOOKUP($D63,Atletas!$B$2:$F$101,2,FALSE)))</f>
        <v/>
      </c>
      <c r="H62" s="128"/>
      <c r="I62" s="129" t="str">
        <f ca="1">IF(H62="","",IF(VLOOKUP(H62,Geral!$B$13:$D$27,3,FALSE)="&lt;=",IF(YEAR(NOW())-YEAR(E62)&gt;VLOOKUP(H62,Geral!$B$13:$C$27,2,FALSE),"ý","þ"),IF(VLOOKUP(H62,Geral!$B$13:$D$27,3,FALSE)="&gt;=",IF(YEAR(NOW())-YEAR(E62)&lt;VLOOKUP(H62,Geral!$B$13:$C$27,2,FALSE),"ý","þ"))))</f>
        <v/>
      </c>
      <c r="J62" s="279"/>
      <c r="K62" s="138">
        <f ca="1">SUM(IF(J62="Sim",IF(H62="",0,IF(OR(H62 = Geral!$A$46,H62 = Geral!$A$48),Geral!$H$13,IF(YEAR(NOW())-YEAR(E62) &lt; 18,Geral!$I$17,Geral!$H$17))),0),IF(H62="",0,IF(OR(H62 = Geral!$A$46,H62 = Geral!$A$48),Geral!$H$13,IF(YEAR(NOW())-YEAR(E62) &lt; 18,Geral!$I$13,Geral!$H$13))))</f>
        <v>0</v>
      </c>
      <c r="L62" s="246"/>
      <c r="M62" s="246"/>
      <c r="N62" s="246"/>
      <c r="O62" s="116" t="str">
        <f t="shared" ref="O62" si="346">G62</f>
        <v/>
      </c>
      <c r="P62" s="59">
        <f t="shared" ref="P62" si="347">D63</f>
        <v>0</v>
      </c>
      <c r="Q62" s="60">
        <f t="shared" si="11"/>
        <v>0</v>
      </c>
      <c r="R62" s="60"/>
      <c r="S62" s="61" t="str">
        <f t="shared" ref="S62" si="348">E62</f>
        <v/>
      </c>
      <c r="T62" s="60" t="str">
        <f t="shared" ref="T62" si="349">F62</f>
        <v/>
      </c>
      <c r="U62" s="21">
        <f t="shared" ref="U62" ca="1" si="350">A62</f>
        <v>0</v>
      </c>
      <c r="V62" s="22" t="str">
        <f t="shared" ref="V62" si="351">C62</f>
        <v/>
      </c>
      <c r="W62" s="41"/>
    </row>
    <row r="63" spans="1:23" ht="20.100000000000001" customHeight="1" x14ac:dyDescent="0.2">
      <c r="A63" s="247"/>
      <c r="B63" s="248"/>
      <c r="C63" s="242"/>
      <c r="D63" s="160"/>
      <c r="E63" s="244"/>
      <c r="F63" s="243"/>
      <c r="G63" s="245"/>
      <c r="H63" s="130"/>
      <c r="I63" s="131" t="str">
        <f ca="1">IF(H63="","",IF(VLOOKUP(H63,Geral!$B$28:$D$41,3,FALSE)="&lt;=",IF(YEAR(NOW())-YEAR(E62)&gt;VLOOKUP(H63,Geral!$B$28:$C$41,2,FALSE),"ý","þ"),IF(VLOOKUP(H63,Geral!$B$28:$D$41,3,FALSE)="&gt;=",IF(YEAR(NOW())-YEAR(E62)&lt;VLOOKUP(H63,Geral!$B$28:$C$41,2,FALSE),"ý","þ"))))</f>
        <v/>
      </c>
      <c r="J63" s="279"/>
      <c r="K63" s="139">
        <f ca="1">IF(H63="",0,IF(OR(H63 = Geral!$A$46,H63 = Geral!$A$48),Geral!$H$15,IF(YEAR(NOW())-YEAR(E62) &lt; 18,Geral!$I$15,Geral!$H$15)))</f>
        <v>0</v>
      </c>
      <c r="L63" s="191"/>
      <c r="M63" s="131" t="str">
        <f ca="1">IF(L63="","",IF(VLOOKUP($H63,Geral!$B$28:$D$41,3,FALSE)="&lt;=",IF(YEAR(NOW())-YEAR(VLOOKUP(L63,Atletas!$B$2:$D$101,3,FALSE))&gt;VLOOKUP($H63,Geral!$B$28:$C$41,2,FALSE),"ý","þ"),IF(VLOOKUP($H63,Geral!$B$28:$D$41,3,FALSE)="&gt;=",IF(YEAR(NOW())-YEAR(VLOOKUP(L63,Atletas!$B$2:$D$101,3,FALSE))&lt;VLOOKUP($H63,Geral!$B$28:$C$41,2,FALSE),"ý","þ"))))</f>
        <v/>
      </c>
      <c r="N63" s="140" t="str">
        <f>IF($L63="","",IF(IFERROR(VLOOKUP($L63,Atletas!$B$2:$F$101,2,FALSE),"") ="","Cadastro não encontrado. Digite os dados.",VLOOKUP($L63,Atletas!$B$2:$F$101,2,FALSE)))</f>
        <v/>
      </c>
      <c r="O63" s="117" t="str">
        <f t="shared" ref="O63" si="352">G62</f>
        <v/>
      </c>
      <c r="P63" s="35">
        <f t="shared" ref="P63" si="353">D63</f>
        <v>0</v>
      </c>
      <c r="Q63" s="8">
        <f t="shared" si="11"/>
        <v>0</v>
      </c>
      <c r="R63" s="8">
        <f t="shared" ref="R63:R64" si="354">L63</f>
        <v>0</v>
      </c>
      <c r="S63" s="9" t="str">
        <f t="shared" ref="S63" si="355">E62</f>
        <v/>
      </c>
      <c r="T63" s="8" t="str">
        <f t="shared" ref="T63" si="356">F62</f>
        <v/>
      </c>
      <c r="U63" s="10">
        <f t="shared" ref="U63" ca="1" si="357">A62</f>
        <v>0</v>
      </c>
      <c r="V63" s="11" t="str">
        <f t="shared" ref="V63" si="358">C62</f>
        <v/>
      </c>
      <c r="W63" s="41"/>
    </row>
    <row r="64" spans="1:23" ht="20.100000000000001" customHeight="1" thickBot="1" x14ac:dyDescent="0.25">
      <c r="A64" s="247"/>
      <c r="B64" s="248"/>
      <c r="C64" s="242"/>
      <c r="D64" s="127"/>
      <c r="E64" s="244"/>
      <c r="F64" s="243"/>
      <c r="G64" s="245"/>
      <c r="H64" s="132"/>
      <c r="I64" s="133" t="str">
        <f ca="1">IF(H64="","",IF(VLOOKUP(H64,Geral!$B$42:$D$48,3,FALSE)="&lt;=",IF(YEAR(NOW())-YEAR(E62)&gt;VLOOKUP(H64,Geral!$B$42:$C$48,2,FALSE),"ý","þ"),IF(VLOOKUP(H64,Geral!$B$42:$D$48,3,FALSE)="&gt;=",IF(YEAR(NOW())-YEAR(E62)&lt;VLOOKUP(H64,Geral!$B$42:$C$48,2,FALSE),"ý","þ"))))</f>
        <v/>
      </c>
      <c r="J64" s="279"/>
      <c r="K64" s="141">
        <f ca="1">IF(H64="",0,IF(OR(H64 = Geral!$A$46,H64 = Geral!$A$48),Geral!$H$15,IF(YEAR(NOW())-YEAR(E62) &lt; 18,Geral!$I$15,Geral!$H$15)))</f>
        <v>0</v>
      </c>
      <c r="L64" s="191"/>
      <c r="M64" s="133" t="str">
        <f ca="1">IF(L64="","",IF(VLOOKUP($H64,Geral!$B$42:$D$48,3,FALSE)="&lt;=",IF(YEAR(NOW())-YEAR(VLOOKUP(L64,Atletas!$B$2:$D$101,3,FALSE))&gt;VLOOKUP($H64,Geral!$B$42:$C$48,2,FALSE),"ý","þ"),IF(VLOOKUP($H64,Geral!$B$42:$D$48,3,FALSE)="&gt;=",IF(YEAR(NOW())-YEAR(VLOOKUP(L64,Atletas!$B$2:$D$101,3,FALSE))&lt;VLOOKUP($H64,Geral!$B$42:$C$48,2,FALSE),"ý","þ"))))</f>
        <v/>
      </c>
      <c r="N64" s="142" t="str">
        <f>IF($L64="","",IF(IFERROR(VLOOKUP($L64,Atletas!$B$2:$F$101,2,FALSE),"") ="","Cadastro não encontrado. Digite os dados.",VLOOKUP($L64,Atletas!$B$2:$F$101,2,FALSE)))</f>
        <v/>
      </c>
      <c r="O64" s="118" t="str">
        <f t="shared" ref="O64" si="359">G62</f>
        <v/>
      </c>
      <c r="P64" s="36">
        <f t="shared" ref="P64" si="360">D63</f>
        <v>0</v>
      </c>
      <c r="Q64" s="13">
        <f t="shared" si="11"/>
        <v>0</v>
      </c>
      <c r="R64" s="13">
        <f t="shared" si="354"/>
        <v>0</v>
      </c>
      <c r="S64" s="14" t="str">
        <f>E62</f>
        <v/>
      </c>
      <c r="T64" s="13" t="str">
        <f>F62</f>
        <v/>
      </c>
      <c r="U64" s="15">
        <f t="shared" ref="U64" ca="1" si="361">A62</f>
        <v>0</v>
      </c>
      <c r="V64" s="16" t="str">
        <f t="shared" ref="V64" si="362">C62</f>
        <v/>
      </c>
      <c r="W64" s="41"/>
    </row>
    <row r="65" spans="1:23" ht="20.100000000000001" customHeight="1" x14ac:dyDescent="0.2">
      <c r="A65" s="247">
        <f t="shared" ref="A65" ca="1" si="363">SUM(K65:K67)</f>
        <v>0</v>
      </c>
      <c r="B65" s="248">
        <v>22</v>
      </c>
      <c r="C65" s="242" t="str">
        <f>IF($D66="","",IF(IFERROR(VLOOKUP($D66,Atletas!$B$2:$F$101,5,FALSE),"") ="","CLUBE",VLOOKUP($D66,Atletas!$B$2:$F$101,5,FALSE)))</f>
        <v/>
      </c>
      <c r="D65" s="127"/>
      <c r="E65" s="244" t="str">
        <f>IF($D66="","",IF(IFERROR(VLOOKUP($D66,Atletas!$B$2:$F$101,3,FALSE),"") ="","DD/MM/AAAA",VLOOKUP($D66,Atletas!$B$2:$F$101,3,FALSE)))</f>
        <v/>
      </c>
      <c r="F65" s="243" t="str">
        <f>IF($D66="","",IF(IFERROR(VLOOKUP($D66,Atletas!$B$2:$F$101,4,FALSE),"") ="","Gênero",VLOOKUP($D66,Atletas!$B$2:$F$101,4,FALSE)))</f>
        <v/>
      </c>
      <c r="G65" s="245" t="str">
        <f>IF($D66="","",IF(IFERROR(VLOOKUP($D66,Atletas!$B$2:$F$101,2,FALSE),"") ="","Cadastro não encontrado. Digite os dados.",VLOOKUP($D66,Atletas!$B$2:$F$101,2,FALSE)))</f>
        <v/>
      </c>
      <c r="H65" s="128"/>
      <c r="I65" s="129" t="str">
        <f ca="1">IF(H65="","",IF(VLOOKUP(H65,Geral!$B$13:$D$27,3,FALSE)="&lt;=",IF(YEAR(NOW())-YEAR(E65)&gt;VLOOKUP(H65,Geral!$B$13:$C$27,2,FALSE),"ý","þ"),IF(VLOOKUP(H65,Geral!$B$13:$D$27,3,FALSE)="&gt;=",IF(YEAR(NOW())-YEAR(E65)&lt;VLOOKUP(H65,Geral!$B$13:$C$27,2,FALSE),"ý","þ"))))</f>
        <v/>
      </c>
      <c r="J65" s="279"/>
      <c r="K65" s="138">
        <f ca="1">SUM(IF(J65="Sim",IF(H65="",0,IF(OR(H65 = Geral!$A$46,H65 = Geral!$A$48),Geral!$H$13,IF(YEAR(NOW())-YEAR(E65) &lt; 18,Geral!$I$17,Geral!$H$17))),0),IF(H65="",0,IF(OR(H65 = Geral!$A$46,H65 = Geral!$A$48),Geral!$H$13,IF(YEAR(NOW())-YEAR(E65) &lt; 18,Geral!$I$13,Geral!$H$13))))</f>
        <v>0</v>
      </c>
      <c r="L65" s="246"/>
      <c r="M65" s="246"/>
      <c r="N65" s="246"/>
      <c r="O65" s="116" t="str">
        <f t="shared" ref="O65" si="364">G65</f>
        <v/>
      </c>
      <c r="P65" s="59">
        <f t="shared" ref="P65" si="365">D66</f>
        <v>0</v>
      </c>
      <c r="Q65" s="60">
        <f t="shared" si="11"/>
        <v>0</v>
      </c>
      <c r="R65" s="60"/>
      <c r="S65" s="61" t="str">
        <f t="shared" ref="S65" si="366">E65</f>
        <v/>
      </c>
      <c r="T65" s="60" t="str">
        <f t="shared" ref="T65" si="367">F65</f>
        <v/>
      </c>
      <c r="U65" s="21">
        <f t="shared" ref="U65" ca="1" si="368">A65</f>
        <v>0</v>
      </c>
      <c r="V65" s="22" t="str">
        <f t="shared" ref="V65" si="369">C65</f>
        <v/>
      </c>
      <c r="W65" s="41"/>
    </row>
    <row r="66" spans="1:23" ht="20.100000000000001" customHeight="1" x14ac:dyDescent="0.2">
      <c r="A66" s="247"/>
      <c r="B66" s="248"/>
      <c r="C66" s="242"/>
      <c r="D66" s="160"/>
      <c r="E66" s="244"/>
      <c r="F66" s="243"/>
      <c r="G66" s="245"/>
      <c r="H66" s="130"/>
      <c r="I66" s="131" t="str">
        <f ca="1">IF(H66="","",IF(VLOOKUP(H66,Geral!$B$28:$D$41,3,FALSE)="&lt;=",IF(YEAR(NOW())-YEAR(E65)&gt;VLOOKUP(H66,Geral!$B$28:$C$41,2,FALSE),"ý","þ"),IF(VLOOKUP(H66,Geral!$B$28:$D$41,3,FALSE)="&gt;=",IF(YEAR(NOW())-YEAR(E65)&lt;VLOOKUP(H66,Geral!$B$28:$C$41,2,FALSE),"ý","þ"))))</f>
        <v/>
      </c>
      <c r="J66" s="279"/>
      <c r="K66" s="139">
        <f ca="1">IF(H66="",0,IF(OR(H66 = Geral!$A$46,H66 = Geral!$A$48),Geral!$H$15,IF(YEAR(NOW())-YEAR(E65) &lt; 18,Geral!$I$15,Geral!$H$15)))</f>
        <v>0</v>
      </c>
      <c r="L66" s="191"/>
      <c r="M66" s="131" t="str">
        <f ca="1">IF(L66="","",IF(VLOOKUP($H66,Geral!$B$28:$D$41,3,FALSE)="&lt;=",IF(YEAR(NOW())-YEAR(VLOOKUP(L66,Atletas!$B$2:$D$101,3,FALSE))&gt;VLOOKUP($H66,Geral!$B$28:$C$41,2,FALSE),"ý","þ"),IF(VLOOKUP($H66,Geral!$B$28:$D$41,3,FALSE)="&gt;=",IF(YEAR(NOW())-YEAR(VLOOKUP(L66,Atletas!$B$2:$D$101,3,FALSE))&lt;VLOOKUP($H66,Geral!$B$28:$C$41,2,FALSE),"ý","þ"))))</f>
        <v/>
      </c>
      <c r="N66" s="140" t="str">
        <f>IF($L66="","",IF(IFERROR(VLOOKUP($L66,Atletas!$B$2:$F$101,2,FALSE),"") ="","Cadastro não encontrado. Digite os dados.",VLOOKUP($L66,Atletas!$B$2:$F$101,2,FALSE)))</f>
        <v/>
      </c>
      <c r="O66" s="117" t="str">
        <f t="shared" ref="O66" si="370">G65</f>
        <v/>
      </c>
      <c r="P66" s="35">
        <f t="shared" ref="P66" si="371">D66</f>
        <v>0</v>
      </c>
      <c r="Q66" s="8">
        <f t="shared" si="11"/>
        <v>0</v>
      </c>
      <c r="R66" s="8">
        <f t="shared" ref="R66:R67" si="372">L66</f>
        <v>0</v>
      </c>
      <c r="S66" s="9" t="str">
        <f t="shared" ref="S66" si="373">E65</f>
        <v/>
      </c>
      <c r="T66" s="8" t="str">
        <f t="shared" ref="T66" si="374">F65</f>
        <v/>
      </c>
      <c r="U66" s="10">
        <f t="shared" ref="U66" ca="1" si="375">A65</f>
        <v>0</v>
      </c>
      <c r="V66" s="11" t="str">
        <f t="shared" ref="V66" si="376">C65</f>
        <v/>
      </c>
      <c r="W66" s="41"/>
    </row>
    <row r="67" spans="1:23" ht="20.100000000000001" customHeight="1" thickBot="1" x14ac:dyDescent="0.25">
      <c r="A67" s="247"/>
      <c r="B67" s="248"/>
      <c r="C67" s="242"/>
      <c r="D67" s="127"/>
      <c r="E67" s="244"/>
      <c r="F67" s="243"/>
      <c r="G67" s="245"/>
      <c r="H67" s="132"/>
      <c r="I67" s="133" t="str">
        <f ca="1">IF(H67="","",IF(VLOOKUP(H67,Geral!$B$42:$D$48,3,FALSE)="&lt;=",IF(YEAR(NOW())-YEAR(E65)&gt;VLOOKUP(H67,Geral!$B$42:$C$48,2,FALSE),"ý","þ"),IF(VLOOKUP(H67,Geral!$B$42:$D$48,3,FALSE)="&gt;=",IF(YEAR(NOW())-YEAR(E65)&lt;VLOOKUP(H67,Geral!$B$42:$C$48,2,FALSE),"ý","þ"))))</f>
        <v/>
      </c>
      <c r="J67" s="279"/>
      <c r="K67" s="141">
        <f ca="1">IF(H67="",0,IF(OR(H67 = Geral!$A$46,H67 = Geral!$A$48),Geral!$H$15,IF(YEAR(NOW())-YEAR(E65) &lt; 18,Geral!$I$15,Geral!$H$15)))</f>
        <v>0</v>
      </c>
      <c r="L67" s="191"/>
      <c r="M67" s="133" t="str">
        <f ca="1">IF(L67="","",IF(VLOOKUP($H67,Geral!$B$42:$D$48,3,FALSE)="&lt;=",IF(YEAR(NOW())-YEAR(VLOOKUP(L67,Atletas!$B$2:$D$101,3,FALSE))&gt;VLOOKUP($H67,Geral!$B$42:$C$48,2,FALSE),"ý","þ"),IF(VLOOKUP($H67,Geral!$B$42:$D$48,3,FALSE)="&gt;=",IF(YEAR(NOW())-YEAR(VLOOKUP(L67,Atletas!$B$2:$D$101,3,FALSE))&lt;VLOOKUP($H67,Geral!$B$42:$C$48,2,FALSE),"ý","þ"))))</f>
        <v/>
      </c>
      <c r="N67" s="142" t="str">
        <f>IF($L67="","",IF(IFERROR(VLOOKUP($L67,Atletas!$B$2:$F$101,2,FALSE),"") ="","Cadastro não encontrado. Digite os dados.",VLOOKUP($L67,Atletas!$B$2:$F$101,2,FALSE)))</f>
        <v/>
      </c>
      <c r="O67" s="118" t="str">
        <f t="shared" ref="O67" si="377">G65</f>
        <v/>
      </c>
      <c r="P67" s="36">
        <f t="shared" ref="P67" si="378">D66</f>
        <v>0</v>
      </c>
      <c r="Q67" s="13">
        <f t="shared" si="11"/>
        <v>0</v>
      </c>
      <c r="R67" s="13">
        <f t="shared" si="372"/>
        <v>0</v>
      </c>
      <c r="S67" s="14" t="str">
        <f>E65</f>
        <v/>
      </c>
      <c r="T67" s="13" t="str">
        <f>F65</f>
        <v/>
      </c>
      <c r="U67" s="15">
        <f t="shared" ref="U67" ca="1" si="379">A65</f>
        <v>0</v>
      </c>
      <c r="V67" s="16" t="str">
        <f t="shared" ref="V67" si="380">C65</f>
        <v/>
      </c>
      <c r="W67" s="41"/>
    </row>
    <row r="68" spans="1:23" ht="20.100000000000001" customHeight="1" x14ac:dyDescent="0.2">
      <c r="A68" s="247">
        <f t="shared" ref="A68" ca="1" si="381">SUM(K68:K70)</f>
        <v>0</v>
      </c>
      <c r="B68" s="248">
        <v>23</v>
      </c>
      <c r="C68" s="242" t="str">
        <f>IF($D69="","",IF(IFERROR(VLOOKUP($D69,Atletas!$B$2:$F$101,5,FALSE),"") ="","CLUBE",VLOOKUP($D69,Atletas!$B$2:$F$101,5,FALSE)))</f>
        <v/>
      </c>
      <c r="D68" s="127"/>
      <c r="E68" s="244" t="str">
        <f>IF($D69="","",IF(IFERROR(VLOOKUP($D69,Atletas!$B$2:$F$101,3,FALSE),"") ="","DD/MM/AAAA",VLOOKUP($D69,Atletas!$B$2:$F$101,3,FALSE)))</f>
        <v/>
      </c>
      <c r="F68" s="243" t="str">
        <f>IF($D69="","",IF(IFERROR(VLOOKUP($D69,Atletas!$B$2:$F$101,4,FALSE),"") ="","Gênero",VLOOKUP($D69,Atletas!$B$2:$F$101,4,FALSE)))</f>
        <v/>
      </c>
      <c r="G68" s="245" t="str">
        <f>IF($D69="","",IF(IFERROR(VLOOKUP($D69,Atletas!$B$2:$F$101,2,FALSE),"") ="","Cadastro não encontrado. Digite os dados.",VLOOKUP($D69,Atletas!$B$2:$F$101,2,FALSE)))</f>
        <v/>
      </c>
      <c r="H68" s="128"/>
      <c r="I68" s="129" t="str">
        <f ca="1">IF(H68="","",IF(VLOOKUP(H68,Geral!$B$13:$D$27,3,FALSE)="&lt;=",IF(YEAR(NOW())-YEAR(E68)&gt;VLOOKUP(H68,Geral!$B$13:$C$27,2,FALSE),"ý","þ"),IF(VLOOKUP(H68,Geral!$B$13:$D$27,3,FALSE)="&gt;=",IF(YEAR(NOW())-YEAR(E68)&lt;VLOOKUP(H68,Geral!$B$13:$C$27,2,FALSE),"ý","þ"))))</f>
        <v/>
      </c>
      <c r="J68" s="279"/>
      <c r="K68" s="138">
        <f ca="1">SUM(IF(J68="Sim",IF(H68="",0,IF(OR(H68 = Geral!$A$46,H68 = Geral!$A$48),Geral!$H$13,IF(YEAR(NOW())-YEAR(E68) &lt; 18,Geral!$I$17,Geral!$H$17))),0),IF(H68="",0,IF(OR(H68 = Geral!$A$46,H68 = Geral!$A$48),Geral!$H$13,IF(YEAR(NOW())-YEAR(E68) &lt; 18,Geral!$I$13,Geral!$H$13))))</f>
        <v>0</v>
      </c>
      <c r="L68" s="246"/>
      <c r="M68" s="246"/>
      <c r="N68" s="246"/>
      <c r="O68" s="116" t="str">
        <f t="shared" ref="O68" si="382">G68</f>
        <v/>
      </c>
      <c r="P68" s="59">
        <f t="shared" ref="P68" si="383">D69</f>
        <v>0</v>
      </c>
      <c r="Q68" s="60">
        <f t="shared" si="11"/>
        <v>0</v>
      </c>
      <c r="R68" s="60"/>
      <c r="S68" s="61" t="str">
        <f t="shared" ref="S68" si="384">E68</f>
        <v/>
      </c>
      <c r="T68" s="60" t="str">
        <f t="shared" ref="T68" si="385">F68</f>
        <v/>
      </c>
      <c r="U68" s="21">
        <f t="shared" ref="U68" ca="1" si="386">A68</f>
        <v>0</v>
      </c>
      <c r="V68" s="22" t="str">
        <f t="shared" ref="V68" si="387">C68</f>
        <v/>
      </c>
      <c r="W68" s="41"/>
    </row>
    <row r="69" spans="1:23" ht="20.100000000000001" customHeight="1" x14ac:dyDescent="0.2">
      <c r="A69" s="247"/>
      <c r="B69" s="248"/>
      <c r="C69" s="242"/>
      <c r="D69" s="160"/>
      <c r="E69" s="244"/>
      <c r="F69" s="243"/>
      <c r="G69" s="245"/>
      <c r="H69" s="130"/>
      <c r="I69" s="131" t="str">
        <f ca="1">IF(H69="","",IF(VLOOKUP(H69,Geral!$B$28:$D$41,3,FALSE)="&lt;=",IF(YEAR(NOW())-YEAR(E68)&gt;VLOOKUP(H69,Geral!$B$28:$C$41,2,FALSE),"ý","þ"),IF(VLOOKUP(H69,Geral!$B$28:$D$41,3,FALSE)="&gt;=",IF(YEAR(NOW())-YEAR(E68)&lt;VLOOKUP(H69,Geral!$B$28:$C$41,2,FALSE),"ý","þ"))))</f>
        <v/>
      </c>
      <c r="J69" s="279"/>
      <c r="K69" s="139">
        <f ca="1">IF(H69="",0,IF(OR(H69 = Geral!$A$46,H69 = Geral!$A$48),Geral!$H$15,IF(YEAR(NOW())-YEAR(E68) &lt; 18,Geral!$I$15,Geral!$H$15)))</f>
        <v>0</v>
      </c>
      <c r="L69" s="191"/>
      <c r="M69" s="131" t="str">
        <f ca="1">IF(L69="","",IF(VLOOKUP($H69,Geral!$B$28:$D$41,3,FALSE)="&lt;=",IF(YEAR(NOW())-YEAR(VLOOKUP(L69,Atletas!$B$2:$D$101,3,FALSE))&gt;VLOOKUP($H69,Geral!$B$28:$C$41,2,FALSE),"ý","þ"),IF(VLOOKUP($H69,Geral!$B$28:$D$41,3,FALSE)="&gt;=",IF(YEAR(NOW())-YEAR(VLOOKUP(L69,Atletas!$B$2:$D$101,3,FALSE))&lt;VLOOKUP($H69,Geral!$B$28:$C$41,2,FALSE),"ý","þ"))))</f>
        <v/>
      </c>
      <c r="N69" s="140" t="str">
        <f>IF($L69="","",IF(IFERROR(VLOOKUP($L69,Atletas!$B$2:$F$101,2,FALSE),"") ="","Cadastro não encontrado. Digite os dados.",VLOOKUP($L69,Atletas!$B$2:$F$101,2,FALSE)))</f>
        <v/>
      </c>
      <c r="O69" s="117" t="str">
        <f t="shared" ref="O69" si="388">G68</f>
        <v/>
      </c>
      <c r="P69" s="35">
        <f t="shared" ref="P69" si="389">D69</f>
        <v>0</v>
      </c>
      <c r="Q69" s="8">
        <f t="shared" si="11"/>
        <v>0</v>
      </c>
      <c r="R69" s="8">
        <f t="shared" ref="R69:R70" si="390">L69</f>
        <v>0</v>
      </c>
      <c r="S69" s="9" t="str">
        <f t="shared" ref="S69" si="391">E68</f>
        <v/>
      </c>
      <c r="T69" s="8" t="str">
        <f t="shared" ref="T69" si="392">F68</f>
        <v/>
      </c>
      <c r="U69" s="10">
        <f t="shared" ref="U69" ca="1" si="393">A68</f>
        <v>0</v>
      </c>
      <c r="V69" s="11" t="str">
        <f t="shared" ref="V69" si="394">C68</f>
        <v/>
      </c>
      <c r="W69" s="41"/>
    </row>
    <row r="70" spans="1:23" ht="20.100000000000001" customHeight="1" thickBot="1" x14ac:dyDescent="0.25">
      <c r="A70" s="247"/>
      <c r="B70" s="248"/>
      <c r="C70" s="242"/>
      <c r="D70" s="127"/>
      <c r="E70" s="244"/>
      <c r="F70" s="243"/>
      <c r="G70" s="245"/>
      <c r="H70" s="132"/>
      <c r="I70" s="133" t="str">
        <f ca="1">IF(H70="","",IF(VLOOKUP(H70,Geral!$B$42:$D$48,3,FALSE)="&lt;=",IF(YEAR(NOW())-YEAR(E68)&gt;VLOOKUP(H70,Geral!$B$42:$C$48,2,FALSE),"ý","þ"),IF(VLOOKUP(H70,Geral!$B$42:$D$48,3,FALSE)="&gt;=",IF(YEAR(NOW())-YEAR(E68)&lt;VLOOKUP(H70,Geral!$B$42:$C$48,2,FALSE),"ý","þ"))))</f>
        <v/>
      </c>
      <c r="J70" s="279"/>
      <c r="K70" s="141">
        <f ca="1">IF(H70="",0,IF(OR(H70 = Geral!$A$46,H70 = Geral!$A$48),Geral!$H$15,IF(YEAR(NOW())-YEAR(E68) &lt; 18,Geral!$I$15,Geral!$H$15)))</f>
        <v>0</v>
      </c>
      <c r="L70" s="191"/>
      <c r="M70" s="133" t="str">
        <f ca="1">IF(L70="","",IF(VLOOKUP($H70,Geral!$B$42:$D$48,3,FALSE)="&lt;=",IF(YEAR(NOW())-YEAR(VLOOKUP(L70,Atletas!$B$2:$D$101,3,FALSE))&gt;VLOOKUP($H70,Geral!$B$42:$C$48,2,FALSE),"ý","þ"),IF(VLOOKUP($H70,Geral!$B$42:$D$48,3,FALSE)="&gt;=",IF(YEAR(NOW())-YEAR(VLOOKUP(L70,Atletas!$B$2:$D$101,3,FALSE))&lt;VLOOKUP($H70,Geral!$B$42:$C$48,2,FALSE),"ý","þ"))))</f>
        <v/>
      </c>
      <c r="N70" s="142" t="str">
        <f>IF($L70="","",IF(IFERROR(VLOOKUP($L70,Atletas!$B$2:$F$101,2,FALSE),"") ="","Cadastro não encontrado. Digite os dados.",VLOOKUP($L70,Atletas!$B$2:$F$101,2,FALSE)))</f>
        <v/>
      </c>
      <c r="O70" s="118" t="str">
        <f t="shared" ref="O70" si="395">G68</f>
        <v/>
      </c>
      <c r="P70" s="36">
        <f t="shared" ref="P70" si="396">D69</f>
        <v>0</v>
      </c>
      <c r="Q70" s="13">
        <f t="shared" ref="Q70:Q133" si="397">H70</f>
        <v>0</v>
      </c>
      <c r="R70" s="13">
        <f t="shared" si="390"/>
        <v>0</v>
      </c>
      <c r="S70" s="14" t="str">
        <f>E68</f>
        <v/>
      </c>
      <c r="T70" s="13" t="str">
        <f>F68</f>
        <v/>
      </c>
      <c r="U70" s="15">
        <f t="shared" ref="U70" ca="1" si="398">A68</f>
        <v>0</v>
      </c>
      <c r="V70" s="16" t="str">
        <f t="shared" ref="V70" si="399">C68</f>
        <v/>
      </c>
      <c r="W70" s="41"/>
    </row>
    <row r="71" spans="1:23" ht="20.100000000000001" customHeight="1" x14ac:dyDescent="0.2">
      <c r="A71" s="247">
        <f t="shared" ref="A71" ca="1" si="400">SUM(K71:K73)</f>
        <v>0</v>
      </c>
      <c r="B71" s="248">
        <v>24</v>
      </c>
      <c r="C71" s="242" t="str">
        <f>IF($D72="","",IF(IFERROR(VLOOKUP($D72,Atletas!$B$2:$F$101,5,FALSE),"") ="","CLUBE",VLOOKUP($D72,Atletas!$B$2:$F$101,5,FALSE)))</f>
        <v/>
      </c>
      <c r="D71" s="127"/>
      <c r="E71" s="244" t="str">
        <f>IF($D72="","",IF(IFERROR(VLOOKUP($D72,Atletas!$B$2:$F$101,3,FALSE),"") ="","DD/MM/AAAA",VLOOKUP($D72,Atletas!$B$2:$F$101,3,FALSE)))</f>
        <v/>
      </c>
      <c r="F71" s="243" t="str">
        <f>IF($D72="","",IF(IFERROR(VLOOKUP($D72,Atletas!$B$2:$F$101,4,FALSE),"") ="","Gênero",VLOOKUP($D72,Atletas!$B$2:$F$101,4,FALSE)))</f>
        <v/>
      </c>
      <c r="G71" s="245" t="str">
        <f>IF($D72="","",IF(IFERROR(VLOOKUP($D72,Atletas!$B$2:$F$101,2,FALSE),"") ="","Cadastro não encontrado. Digite os dados.",VLOOKUP($D72,Atletas!$B$2:$F$101,2,FALSE)))</f>
        <v/>
      </c>
      <c r="H71" s="128"/>
      <c r="I71" s="129" t="str">
        <f ca="1">IF(H71="","",IF(VLOOKUP(H71,Geral!$B$13:$D$27,3,FALSE)="&lt;=",IF(YEAR(NOW())-YEAR(E71)&gt;VLOOKUP(H71,Geral!$B$13:$C$27,2,FALSE),"ý","þ"),IF(VLOOKUP(H71,Geral!$B$13:$D$27,3,FALSE)="&gt;=",IF(YEAR(NOW())-YEAR(E71)&lt;VLOOKUP(H71,Geral!$B$13:$C$27,2,FALSE),"ý","þ"))))</f>
        <v/>
      </c>
      <c r="J71" s="279"/>
      <c r="K71" s="138">
        <f ca="1">SUM(IF(J71="Sim",IF(H71="",0,IF(OR(H71 = Geral!$A$46,H71 = Geral!$A$48),Geral!$H$13,IF(YEAR(NOW())-YEAR(E71) &lt; 18,Geral!$I$17,Geral!$H$17))),0),IF(H71="",0,IF(OR(H71 = Geral!$A$46,H71 = Geral!$A$48),Geral!$H$13,IF(YEAR(NOW())-YEAR(E71) &lt; 18,Geral!$I$13,Geral!$H$13))))</f>
        <v>0</v>
      </c>
      <c r="L71" s="246"/>
      <c r="M71" s="246"/>
      <c r="N71" s="246"/>
      <c r="O71" s="116" t="str">
        <f t="shared" ref="O71" si="401">G71</f>
        <v/>
      </c>
      <c r="P71" s="59">
        <f t="shared" ref="P71" si="402">D72</f>
        <v>0</v>
      </c>
      <c r="Q71" s="60">
        <f t="shared" si="397"/>
        <v>0</v>
      </c>
      <c r="R71" s="60"/>
      <c r="S71" s="61" t="str">
        <f t="shared" ref="S71" si="403">E71</f>
        <v/>
      </c>
      <c r="T71" s="60" t="str">
        <f t="shared" ref="T71" si="404">F71</f>
        <v/>
      </c>
      <c r="U71" s="21">
        <f t="shared" ref="U71" ca="1" si="405">A71</f>
        <v>0</v>
      </c>
      <c r="V71" s="22" t="str">
        <f t="shared" ref="V71" si="406">C71</f>
        <v/>
      </c>
      <c r="W71" s="41"/>
    </row>
    <row r="72" spans="1:23" ht="20.100000000000001" customHeight="1" x14ac:dyDescent="0.2">
      <c r="A72" s="247"/>
      <c r="B72" s="248"/>
      <c r="C72" s="242"/>
      <c r="D72" s="160"/>
      <c r="E72" s="244"/>
      <c r="F72" s="243"/>
      <c r="G72" s="245"/>
      <c r="H72" s="130"/>
      <c r="I72" s="131" t="str">
        <f ca="1">IF(H72="","",IF(VLOOKUP(H72,Geral!$B$28:$D$41,3,FALSE)="&lt;=",IF(YEAR(NOW())-YEAR(E71)&gt;VLOOKUP(H72,Geral!$B$28:$C$41,2,FALSE),"ý","þ"),IF(VLOOKUP(H72,Geral!$B$28:$D$41,3,FALSE)="&gt;=",IF(YEAR(NOW())-YEAR(E71)&lt;VLOOKUP(H72,Geral!$B$28:$C$41,2,FALSE),"ý","þ"))))</f>
        <v/>
      </c>
      <c r="J72" s="279"/>
      <c r="K72" s="139">
        <f ca="1">IF(H72="",0,IF(OR(H72 = Geral!$A$46,H72 = Geral!$A$48),Geral!$H$15,IF(YEAR(NOW())-YEAR(E71) &lt; 18,Geral!$I$15,Geral!$H$15)))</f>
        <v>0</v>
      </c>
      <c r="L72" s="191"/>
      <c r="M72" s="131" t="str">
        <f ca="1">IF(L72="","",IF(VLOOKUP($H72,Geral!$B$28:$D$41,3,FALSE)="&lt;=",IF(YEAR(NOW())-YEAR(VLOOKUP(L72,Atletas!$B$2:$D$101,3,FALSE))&gt;VLOOKUP($H72,Geral!$B$28:$C$41,2,FALSE),"ý","þ"),IF(VLOOKUP($H72,Geral!$B$28:$D$41,3,FALSE)="&gt;=",IF(YEAR(NOW())-YEAR(VLOOKUP(L72,Atletas!$B$2:$D$101,3,FALSE))&lt;VLOOKUP($H72,Geral!$B$28:$C$41,2,FALSE),"ý","þ"))))</f>
        <v/>
      </c>
      <c r="N72" s="140" t="str">
        <f>IF($L72="","",IF(IFERROR(VLOOKUP($L72,Atletas!$B$2:$F$101,2,FALSE),"") ="","Cadastro não encontrado. Digite os dados.",VLOOKUP($L72,Atletas!$B$2:$F$101,2,FALSE)))</f>
        <v/>
      </c>
      <c r="O72" s="117" t="str">
        <f t="shared" ref="O72" si="407">G71</f>
        <v/>
      </c>
      <c r="P72" s="35">
        <f t="shared" ref="P72" si="408">D72</f>
        <v>0</v>
      </c>
      <c r="Q72" s="8">
        <f t="shared" si="397"/>
        <v>0</v>
      </c>
      <c r="R72" s="8">
        <f t="shared" ref="R72:R73" si="409">L72</f>
        <v>0</v>
      </c>
      <c r="S72" s="9" t="str">
        <f t="shared" ref="S72" si="410">E71</f>
        <v/>
      </c>
      <c r="T72" s="8" t="str">
        <f t="shared" ref="T72" si="411">F71</f>
        <v/>
      </c>
      <c r="U72" s="10">
        <f t="shared" ref="U72" ca="1" si="412">A71</f>
        <v>0</v>
      </c>
      <c r="V72" s="11" t="str">
        <f t="shared" ref="V72" si="413">C71</f>
        <v/>
      </c>
      <c r="W72" s="41"/>
    </row>
    <row r="73" spans="1:23" ht="20.100000000000001" customHeight="1" thickBot="1" x14ac:dyDescent="0.25">
      <c r="A73" s="247"/>
      <c r="B73" s="248"/>
      <c r="C73" s="242"/>
      <c r="D73" s="127"/>
      <c r="E73" s="244"/>
      <c r="F73" s="243"/>
      <c r="G73" s="245"/>
      <c r="H73" s="132"/>
      <c r="I73" s="133" t="str">
        <f ca="1">IF(H73="","",IF(VLOOKUP(H73,Geral!$B$42:$D$48,3,FALSE)="&lt;=",IF(YEAR(NOW())-YEAR(E71)&gt;VLOOKUP(H73,Geral!$B$42:$C$48,2,FALSE),"ý","þ"),IF(VLOOKUP(H73,Geral!$B$42:$D$48,3,FALSE)="&gt;=",IF(YEAR(NOW())-YEAR(E71)&lt;VLOOKUP(H73,Geral!$B$42:$C$48,2,FALSE),"ý","þ"))))</f>
        <v/>
      </c>
      <c r="J73" s="279"/>
      <c r="K73" s="141">
        <f ca="1">IF(H73="",0,IF(OR(H73 = Geral!$A$46,H73 = Geral!$A$48),Geral!$H$15,IF(YEAR(NOW())-YEAR(E71) &lt; 18,Geral!$I$15,Geral!$H$15)))</f>
        <v>0</v>
      </c>
      <c r="L73" s="191"/>
      <c r="M73" s="133" t="str">
        <f ca="1">IF(L73="","",IF(VLOOKUP($H73,Geral!$B$42:$D$48,3,FALSE)="&lt;=",IF(YEAR(NOW())-YEAR(VLOOKUP(L73,Atletas!$B$2:$D$101,3,FALSE))&gt;VLOOKUP($H73,Geral!$B$42:$C$48,2,FALSE),"ý","þ"),IF(VLOOKUP($H73,Geral!$B$42:$D$48,3,FALSE)="&gt;=",IF(YEAR(NOW())-YEAR(VLOOKUP(L73,Atletas!$B$2:$D$101,3,FALSE))&lt;VLOOKUP($H73,Geral!$B$42:$C$48,2,FALSE),"ý","þ"))))</f>
        <v/>
      </c>
      <c r="N73" s="142" t="str">
        <f>IF($L73="","",IF(IFERROR(VLOOKUP($L73,Atletas!$B$2:$F$101,2,FALSE),"") ="","Cadastro não encontrado. Digite os dados.",VLOOKUP($L73,Atletas!$B$2:$F$101,2,FALSE)))</f>
        <v/>
      </c>
      <c r="O73" s="118" t="str">
        <f t="shared" ref="O73" si="414">G71</f>
        <v/>
      </c>
      <c r="P73" s="36">
        <f t="shared" ref="P73" si="415">D72</f>
        <v>0</v>
      </c>
      <c r="Q73" s="13">
        <f t="shared" si="397"/>
        <v>0</v>
      </c>
      <c r="R73" s="13">
        <f t="shared" si="409"/>
        <v>0</v>
      </c>
      <c r="S73" s="14" t="str">
        <f>E71</f>
        <v/>
      </c>
      <c r="T73" s="13" t="str">
        <f>F71</f>
        <v/>
      </c>
      <c r="U73" s="15">
        <f t="shared" ref="U73" ca="1" si="416">A71</f>
        <v>0</v>
      </c>
      <c r="V73" s="16" t="str">
        <f t="shared" ref="V73" si="417">C71</f>
        <v/>
      </c>
      <c r="W73" s="41"/>
    </row>
    <row r="74" spans="1:23" ht="20.100000000000001" customHeight="1" x14ac:dyDescent="0.2">
      <c r="A74" s="247">
        <f t="shared" ref="A74" ca="1" si="418">SUM(K74:K76)</f>
        <v>0</v>
      </c>
      <c r="B74" s="248">
        <v>25</v>
      </c>
      <c r="C74" s="242" t="str">
        <f>IF($D75="","",IF(IFERROR(VLOOKUP($D75,Atletas!$B$2:$F$101,5,FALSE),"") ="","CLUBE",VLOOKUP($D75,Atletas!$B$2:$F$101,5,FALSE)))</f>
        <v/>
      </c>
      <c r="D74" s="127"/>
      <c r="E74" s="244" t="str">
        <f>IF($D75="","",IF(IFERROR(VLOOKUP($D75,Atletas!$B$2:$F$101,3,FALSE),"") ="","DD/MM/AAAA",VLOOKUP($D75,Atletas!$B$2:$F$101,3,FALSE)))</f>
        <v/>
      </c>
      <c r="F74" s="243" t="str">
        <f>IF($D75="","",IF(IFERROR(VLOOKUP($D75,Atletas!$B$2:$F$101,4,FALSE),"") ="","Gênero",VLOOKUP($D75,Atletas!$B$2:$F$101,4,FALSE)))</f>
        <v/>
      </c>
      <c r="G74" s="245" t="str">
        <f>IF($D75="","",IF(IFERROR(VLOOKUP($D75,Atletas!$B$2:$F$101,2,FALSE),"") ="","Cadastro não encontrado. Digite os dados.",VLOOKUP($D75,Atletas!$B$2:$F$101,2,FALSE)))</f>
        <v/>
      </c>
      <c r="H74" s="128"/>
      <c r="I74" s="129" t="str">
        <f ca="1">IF(H74="","",IF(VLOOKUP(H74,Geral!$B$13:$D$27,3,FALSE)="&lt;=",IF(YEAR(NOW())-YEAR(E74)&gt;VLOOKUP(H74,Geral!$B$13:$C$27,2,FALSE),"ý","þ"),IF(VLOOKUP(H74,Geral!$B$13:$D$27,3,FALSE)="&gt;=",IF(YEAR(NOW())-YEAR(E74)&lt;VLOOKUP(H74,Geral!$B$13:$C$27,2,FALSE),"ý","þ"))))</f>
        <v/>
      </c>
      <c r="J74" s="279"/>
      <c r="K74" s="138">
        <f ca="1">SUM(IF(J74="Sim",IF(H74="",0,IF(OR(H74 = Geral!$A$46,H74 = Geral!$A$48),Geral!$H$13,IF(YEAR(NOW())-YEAR(E74) &lt; 18,Geral!$I$17,Geral!$H$17))),0),IF(H74="",0,IF(OR(H74 = Geral!$A$46,H74 = Geral!$A$48),Geral!$H$13,IF(YEAR(NOW())-YEAR(E74) &lt; 18,Geral!$I$13,Geral!$H$13))))</f>
        <v>0</v>
      </c>
      <c r="L74" s="246"/>
      <c r="M74" s="246"/>
      <c r="N74" s="246"/>
      <c r="O74" s="116" t="str">
        <f t="shared" ref="O74" si="419">G74</f>
        <v/>
      </c>
      <c r="P74" s="59">
        <f t="shared" ref="P74" si="420">D75</f>
        <v>0</v>
      </c>
      <c r="Q74" s="60">
        <f t="shared" si="397"/>
        <v>0</v>
      </c>
      <c r="R74" s="60"/>
      <c r="S74" s="61" t="str">
        <f t="shared" ref="S74" si="421">E74</f>
        <v/>
      </c>
      <c r="T74" s="60" t="str">
        <f t="shared" ref="T74" si="422">F74</f>
        <v/>
      </c>
      <c r="U74" s="21">
        <f t="shared" ref="U74" ca="1" si="423">A74</f>
        <v>0</v>
      </c>
      <c r="V74" s="22" t="str">
        <f t="shared" ref="V74" si="424">C74</f>
        <v/>
      </c>
      <c r="W74" s="41"/>
    </row>
    <row r="75" spans="1:23" ht="20.100000000000001" customHeight="1" x14ac:dyDescent="0.2">
      <c r="A75" s="247"/>
      <c r="B75" s="248"/>
      <c r="C75" s="242"/>
      <c r="D75" s="160"/>
      <c r="E75" s="244"/>
      <c r="F75" s="243"/>
      <c r="G75" s="245"/>
      <c r="H75" s="130"/>
      <c r="I75" s="131" t="str">
        <f ca="1">IF(H75="","",IF(VLOOKUP(H75,Geral!$B$28:$D$41,3,FALSE)="&lt;=",IF(YEAR(NOW())-YEAR(E74)&gt;VLOOKUP(H75,Geral!$B$28:$C$41,2,FALSE),"ý","þ"),IF(VLOOKUP(H75,Geral!$B$28:$D$41,3,FALSE)="&gt;=",IF(YEAR(NOW())-YEAR(E74)&lt;VLOOKUP(H75,Geral!$B$28:$C$41,2,FALSE),"ý","þ"))))</f>
        <v/>
      </c>
      <c r="J75" s="279"/>
      <c r="K75" s="139">
        <f ca="1">IF(H75="",0,IF(OR(H75 = Geral!$A$46,H75 = Geral!$A$48),Geral!$H$15,IF(YEAR(NOW())-YEAR(E74) &lt; 18,Geral!$I$15,Geral!$H$15)))</f>
        <v>0</v>
      </c>
      <c r="L75" s="191"/>
      <c r="M75" s="131" t="str">
        <f ca="1">IF(L75="","",IF(VLOOKUP($H75,Geral!$B$28:$D$41,3,FALSE)="&lt;=",IF(YEAR(NOW())-YEAR(VLOOKUP(L75,Atletas!$B$2:$D$101,3,FALSE))&gt;VLOOKUP($H75,Geral!$B$28:$C$41,2,FALSE),"ý","þ"),IF(VLOOKUP($H75,Geral!$B$28:$D$41,3,FALSE)="&gt;=",IF(YEAR(NOW())-YEAR(VLOOKUP(L75,Atletas!$B$2:$D$101,3,FALSE))&lt;VLOOKUP($H75,Geral!$B$28:$C$41,2,FALSE),"ý","þ"))))</f>
        <v/>
      </c>
      <c r="N75" s="140" t="str">
        <f>IF($L75="","",IF(IFERROR(VLOOKUP($L75,Atletas!$B$2:$F$101,2,FALSE),"") ="","Cadastro não encontrado. Digite os dados.",VLOOKUP($L75,Atletas!$B$2:$F$101,2,FALSE)))</f>
        <v/>
      </c>
      <c r="O75" s="117" t="str">
        <f t="shared" ref="O75" si="425">G74</f>
        <v/>
      </c>
      <c r="P75" s="35">
        <f t="shared" ref="P75" si="426">D75</f>
        <v>0</v>
      </c>
      <c r="Q75" s="8">
        <f t="shared" si="397"/>
        <v>0</v>
      </c>
      <c r="R75" s="8">
        <f t="shared" ref="R75:R76" si="427">L75</f>
        <v>0</v>
      </c>
      <c r="S75" s="9" t="str">
        <f t="shared" ref="S75" si="428">E74</f>
        <v/>
      </c>
      <c r="T75" s="8" t="str">
        <f t="shared" ref="T75" si="429">F74</f>
        <v/>
      </c>
      <c r="U75" s="10">
        <f t="shared" ref="U75" ca="1" si="430">A74</f>
        <v>0</v>
      </c>
      <c r="V75" s="11" t="str">
        <f t="shared" ref="V75" si="431">C74</f>
        <v/>
      </c>
      <c r="W75" s="41"/>
    </row>
    <row r="76" spans="1:23" ht="20.100000000000001" customHeight="1" thickBot="1" x14ac:dyDescent="0.25">
      <c r="A76" s="247"/>
      <c r="B76" s="248"/>
      <c r="C76" s="242"/>
      <c r="D76" s="127"/>
      <c r="E76" s="244"/>
      <c r="F76" s="243"/>
      <c r="G76" s="245"/>
      <c r="H76" s="132"/>
      <c r="I76" s="133" t="str">
        <f ca="1">IF(H76="","",IF(VLOOKUP(H76,Geral!$B$42:$D$48,3,FALSE)="&lt;=",IF(YEAR(NOW())-YEAR(E74)&gt;VLOOKUP(H76,Geral!$B$42:$C$48,2,FALSE),"ý","þ"),IF(VLOOKUP(H76,Geral!$B$42:$D$48,3,FALSE)="&gt;=",IF(YEAR(NOW())-YEAR(E74)&lt;VLOOKUP(H76,Geral!$B$42:$C$48,2,FALSE),"ý","þ"))))</f>
        <v/>
      </c>
      <c r="J76" s="279"/>
      <c r="K76" s="141">
        <f ca="1">IF(H76="",0,IF(OR(H76 = Geral!$A$46,H76 = Geral!$A$48),Geral!$H$15,IF(YEAR(NOW())-YEAR(E74) &lt; 18,Geral!$I$15,Geral!$H$15)))</f>
        <v>0</v>
      </c>
      <c r="L76" s="191"/>
      <c r="M76" s="133" t="str">
        <f ca="1">IF(L76="","",IF(VLOOKUP($H76,Geral!$B$42:$D$48,3,FALSE)="&lt;=",IF(YEAR(NOW())-YEAR(VLOOKUP(L76,Atletas!$B$2:$D$101,3,FALSE))&gt;VLOOKUP($H76,Geral!$B$42:$C$48,2,FALSE),"ý","þ"),IF(VLOOKUP($H76,Geral!$B$42:$D$48,3,FALSE)="&gt;=",IF(YEAR(NOW())-YEAR(VLOOKUP(L76,Atletas!$B$2:$D$101,3,FALSE))&lt;VLOOKUP($H76,Geral!$B$42:$C$48,2,FALSE),"ý","þ"))))</f>
        <v/>
      </c>
      <c r="N76" s="142" t="str">
        <f>IF($L76="","",IF(IFERROR(VLOOKUP($L76,Atletas!$B$2:$F$101,2,FALSE),"") ="","Cadastro não encontrado. Digite os dados.",VLOOKUP($L76,Atletas!$B$2:$F$101,2,FALSE)))</f>
        <v/>
      </c>
      <c r="O76" s="118" t="str">
        <f t="shared" ref="O76" si="432">G74</f>
        <v/>
      </c>
      <c r="P76" s="36">
        <f t="shared" ref="P76" si="433">D75</f>
        <v>0</v>
      </c>
      <c r="Q76" s="13">
        <f t="shared" si="397"/>
        <v>0</v>
      </c>
      <c r="R76" s="13">
        <f t="shared" si="427"/>
        <v>0</v>
      </c>
      <c r="S76" s="14" t="str">
        <f>E74</f>
        <v/>
      </c>
      <c r="T76" s="13" t="str">
        <f>F74</f>
        <v/>
      </c>
      <c r="U76" s="15">
        <f t="shared" ref="U76" ca="1" si="434">A74</f>
        <v>0</v>
      </c>
      <c r="V76" s="16" t="str">
        <f t="shared" ref="V76" si="435">C74</f>
        <v/>
      </c>
      <c r="W76" s="41"/>
    </row>
    <row r="77" spans="1:23" ht="20.100000000000001" customHeight="1" x14ac:dyDescent="0.2">
      <c r="A77" s="247">
        <f t="shared" ref="A77" ca="1" si="436">SUM(K77:K79)</f>
        <v>0</v>
      </c>
      <c r="B77" s="248">
        <v>26</v>
      </c>
      <c r="C77" s="242" t="str">
        <f>IF($D78="","",IF(IFERROR(VLOOKUP($D78,Atletas!$B$2:$F$101,5,FALSE),"") ="","CLUBE",VLOOKUP($D78,Atletas!$B$2:$F$101,5,FALSE)))</f>
        <v/>
      </c>
      <c r="D77" s="127"/>
      <c r="E77" s="244" t="str">
        <f>IF($D78="","",IF(IFERROR(VLOOKUP($D78,Atletas!$B$2:$F$101,3,FALSE),"") ="","DD/MM/AAAA",VLOOKUP($D78,Atletas!$B$2:$F$101,3,FALSE)))</f>
        <v/>
      </c>
      <c r="F77" s="243" t="str">
        <f>IF($D78="","",IF(IFERROR(VLOOKUP($D78,Atletas!$B$2:$F$101,4,FALSE),"") ="","Gênero",VLOOKUP($D78,Atletas!$B$2:$F$101,4,FALSE)))</f>
        <v/>
      </c>
      <c r="G77" s="245" t="str">
        <f>IF($D78="","",IF(IFERROR(VLOOKUP($D78,Atletas!$B$2:$F$101,2,FALSE),"") ="","Cadastro não encontrado. Digite os dados.",VLOOKUP($D78,Atletas!$B$2:$F$101,2,FALSE)))</f>
        <v/>
      </c>
      <c r="H77" s="128"/>
      <c r="I77" s="129" t="str">
        <f ca="1">IF(H77="","",IF(VLOOKUP(H77,Geral!$B$13:$D$27,3,FALSE)="&lt;=",IF(YEAR(NOW())-YEAR(E77)&gt;VLOOKUP(H77,Geral!$B$13:$C$27,2,FALSE),"ý","þ"),IF(VLOOKUP(H77,Geral!$B$13:$D$27,3,FALSE)="&gt;=",IF(YEAR(NOW())-YEAR(E77)&lt;VLOOKUP(H77,Geral!$B$13:$C$27,2,FALSE),"ý","þ"))))</f>
        <v/>
      </c>
      <c r="J77" s="279"/>
      <c r="K77" s="138">
        <f ca="1">SUM(IF(J77="Sim",IF(H77="",0,IF(OR(H77 = Geral!$A$46,H77 = Geral!$A$48),Geral!$H$13,IF(YEAR(NOW())-YEAR(E77) &lt; 18,Geral!$I$17,Geral!$H$17))),0),IF(H77="",0,IF(OR(H77 = Geral!$A$46,H77 = Geral!$A$48),Geral!$H$13,IF(YEAR(NOW())-YEAR(E77) &lt; 18,Geral!$I$13,Geral!$H$13))))</f>
        <v>0</v>
      </c>
      <c r="L77" s="246"/>
      <c r="M77" s="246"/>
      <c r="N77" s="246"/>
      <c r="O77" s="116" t="str">
        <f t="shared" ref="O77" si="437">G77</f>
        <v/>
      </c>
      <c r="P77" s="59">
        <f t="shared" ref="P77" si="438">D78</f>
        <v>0</v>
      </c>
      <c r="Q77" s="60">
        <f t="shared" si="397"/>
        <v>0</v>
      </c>
      <c r="R77" s="60"/>
      <c r="S77" s="61" t="str">
        <f t="shared" ref="S77" si="439">E77</f>
        <v/>
      </c>
      <c r="T77" s="60" t="str">
        <f t="shared" ref="T77" si="440">F77</f>
        <v/>
      </c>
      <c r="U77" s="21">
        <f t="shared" ref="U77" ca="1" si="441">A77</f>
        <v>0</v>
      </c>
      <c r="V77" s="22" t="str">
        <f t="shared" ref="V77" si="442">C77</f>
        <v/>
      </c>
      <c r="W77" s="41"/>
    </row>
    <row r="78" spans="1:23" ht="20.100000000000001" customHeight="1" x14ac:dyDescent="0.2">
      <c r="A78" s="247"/>
      <c r="B78" s="248"/>
      <c r="C78" s="242"/>
      <c r="D78" s="160"/>
      <c r="E78" s="244"/>
      <c r="F78" s="243"/>
      <c r="G78" s="245"/>
      <c r="H78" s="130"/>
      <c r="I78" s="131" t="str">
        <f ca="1">IF(H78="","",IF(VLOOKUP(H78,Geral!$B$28:$D$41,3,FALSE)="&lt;=",IF(YEAR(NOW())-YEAR(E77)&gt;VLOOKUP(H78,Geral!$B$28:$C$41,2,FALSE),"ý","þ"),IF(VLOOKUP(H78,Geral!$B$28:$D$41,3,FALSE)="&gt;=",IF(YEAR(NOW())-YEAR(E77)&lt;VLOOKUP(H78,Geral!$B$28:$C$41,2,FALSE),"ý","þ"))))</f>
        <v/>
      </c>
      <c r="J78" s="279"/>
      <c r="K78" s="139">
        <f ca="1">IF(H78="",0,IF(OR(H78 = Geral!$A$46,H78 = Geral!$A$48),Geral!$H$15,IF(YEAR(NOW())-YEAR(E77) &lt; 18,Geral!$I$15,Geral!$H$15)))</f>
        <v>0</v>
      </c>
      <c r="L78" s="191"/>
      <c r="M78" s="131" t="str">
        <f ca="1">IF(L78="","",IF(VLOOKUP($H78,Geral!$B$28:$D$41,3,FALSE)="&lt;=",IF(YEAR(NOW())-YEAR(VLOOKUP(L78,Atletas!$B$2:$D$101,3,FALSE))&gt;VLOOKUP($H78,Geral!$B$28:$C$41,2,FALSE),"ý","þ"),IF(VLOOKUP($H78,Geral!$B$28:$D$41,3,FALSE)="&gt;=",IF(YEAR(NOW())-YEAR(VLOOKUP(L78,Atletas!$B$2:$D$101,3,FALSE))&lt;VLOOKUP($H78,Geral!$B$28:$C$41,2,FALSE),"ý","þ"))))</f>
        <v/>
      </c>
      <c r="N78" s="140" t="str">
        <f>IF($L78="","",IF(IFERROR(VLOOKUP($L78,Atletas!$B$2:$F$101,2,FALSE),"") ="","Cadastro não encontrado. Digite os dados.",VLOOKUP($L78,Atletas!$B$2:$F$101,2,FALSE)))</f>
        <v/>
      </c>
      <c r="O78" s="117" t="str">
        <f t="shared" ref="O78" si="443">G77</f>
        <v/>
      </c>
      <c r="P78" s="35">
        <f t="shared" ref="P78" si="444">D78</f>
        <v>0</v>
      </c>
      <c r="Q78" s="8">
        <f t="shared" si="397"/>
        <v>0</v>
      </c>
      <c r="R78" s="8">
        <f t="shared" ref="R78:R79" si="445">L78</f>
        <v>0</v>
      </c>
      <c r="S78" s="9" t="str">
        <f t="shared" ref="S78" si="446">E77</f>
        <v/>
      </c>
      <c r="T78" s="8" t="str">
        <f t="shared" ref="T78" si="447">F77</f>
        <v/>
      </c>
      <c r="U78" s="10">
        <f t="shared" ref="U78" ca="1" si="448">A77</f>
        <v>0</v>
      </c>
      <c r="V78" s="11" t="str">
        <f t="shared" ref="V78" si="449">C77</f>
        <v/>
      </c>
      <c r="W78" s="41"/>
    </row>
    <row r="79" spans="1:23" ht="20.100000000000001" customHeight="1" thickBot="1" x14ac:dyDescent="0.25">
      <c r="A79" s="247"/>
      <c r="B79" s="248"/>
      <c r="C79" s="242"/>
      <c r="D79" s="127"/>
      <c r="E79" s="244"/>
      <c r="F79" s="243"/>
      <c r="G79" s="245"/>
      <c r="H79" s="132"/>
      <c r="I79" s="133" t="str">
        <f ca="1">IF(H79="","",IF(VLOOKUP(H79,Geral!$B$42:$D$48,3,FALSE)="&lt;=",IF(YEAR(NOW())-YEAR(E77)&gt;VLOOKUP(H79,Geral!$B$42:$C$48,2,FALSE),"ý","þ"),IF(VLOOKUP(H79,Geral!$B$42:$D$48,3,FALSE)="&gt;=",IF(YEAR(NOW())-YEAR(E77)&lt;VLOOKUP(H79,Geral!$B$42:$C$48,2,FALSE),"ý","þ"))))</f>
        <v/>
      </c>
      <c r="J79" s="279"/>
      <c r="K79" s="141">
        <f ca="1">IF(H79="",0,IF(OR(H79 = Geral!$A$46,H79 = Geral!$A$48),Geral!$H$15,IF(YEAR(NOW())-YEAR(E77) &lt; 18,Geral!$I$15,Geral!$H$15)))</f>
        <v>0</v>
      </c>
      <c r="L79" s="191"/>
      <c r="M79" s="133" t="str">
        <f ca="1">IF(L79="","",IF(VLOOKUP($H79,Geral!$B$42:$D$48,3,FALSE)="&lt;=",IF(YEAR(NOW())-YEAR(VLOOKUP(L79,Atletas!$B$2:$D$101,3,FALSE))&gt;VLOOKUP($H79,Geral!$B$42:$C$48,2,FALSE),"ý","þ"),IF(VLOOKUP($H79,Geral!$B$42:$D$48,3,FALSE)="&gt;=",IF(YEAR(NOW())-YEAR(VLOOKUP(L79,Atletas!$B$2:$D$101,3,FALSE))&lt;VLOOKUP($H79,Geral!$B$42:$C$48,2,FALSE),"ý","þ"))))</f>
        <v/>
      </c>
      <c r="N79" s="142" t="str">
        <f>IF($L79="","",IF(IFERROR(VLOOKUP($L79,Atletas!$B$2:$F$101,2,FALSE),"") ="","Cadastro não encontrado. Digite os dados.",VLOOKUP($L79,Atletas!$B$2:$F$101,2,FALSE)))</f>
        <v/>
      </c>
      <c r="O79" s="118" t="str">
        <f t="shared" ref="O79" si="450">G77</f>
        <v/>
      </c>
      <c r="P79" s="36">
        <f t="shared" ref="P79" si="451">D78</f>
        <v>0</v>
      </c>
      <c r="Q79" s="13">
        <f t="shared" si="397"/>
        <v>0</v>
      </c>
      <c r="R79" s="13">
        <f t="shared" si="445"/>
        <v>0</v>
      </c>
      <c r="S79" s="14" t="str">
        <f>E77</f>
        <v/>
      </c>
      <c r="T79" s="13" t="str">
        <f>F77</f>
        <v/>
      </c>
      <c r="U79" s="15">
        <f t="shared" ref="U79" ca="1" si="452">A77</f>
        <v>0</v>
      </c>
      <c r="V79" s="16" t="str">
        <f t="shared" ref="V79" si="453">C77</f>
        <v/>
      </c>
      <c r="W79" s="41"/>
    </row>
    <row r="80" spans="1:23" ht="20.100000000000001" customHeight="1" x14ac:dyDescent="0.2">
      <c r="A80" s="247">
        <f t="shared" ref="A80" ca="1" si="454">SUM(K80:K82)</f>
        <v>0</v>
      </c>
      <c r="B80" s="248">
        <v>27</v>
      </c>
      <c r="C80" s="242" t="str">
        <f>IF($D81="","",IF(IFERROR(VLOOKUP($D81,Atletas!$B$2:$F$101,5,FALSE),"") ="","CLUBE",VLOOKUP($D81,Atletas!$B$2:$F$101,5,FALSE)))</f>
        <v/>
      </c>
      <c r="D80" s="127"/>
      <c r="E80" s="244" t="str">
        <f>IF($D81="","",IF(IFERROR(VLOOKUP($D81,Atletas!$B$2:$F$101,3,FALSE),"") ="","DD/MM/AAAA",VLOOKUP($D81,Atletas!$B$2:$F$101,3,FALSE)))</f>
        <v/>
      </c>
      <c r="F80" s="243" t="str">
        <f>IF($D81="","",IF(IFERROR(VLOOKUP($D81,Atletas!$B$2:$F$101,4,FALSE),"") ="","Gênero",VLOOKUP($D81,Atletas!$B$2:$F$101,4,FALSE)))</f>
        <v/>
      </c>
      <c r="G80" s="245" t="str">
        <f>IF($D81="","",IF(IFERROR(VLOOKUP($D81,Atletas!$B$2:$F$101,2,FALSE),"") ="","Cadastro não encontrado. Digite os dados.",VLOOKUP($D81,Atletas!$B$2:$F$101,2,FALSE)))</f>
        <v/>
      </c>
      <c r="H80" s="128"/>
      <c r="I80" s="129" t="str">
        <f ca="1">IF(H80="","",IF(VLOOKUP(H80,Geral!$B$13:$D$27,3,FALSE)="&lt;=",IF(YEAR(NOW())-YEAR(E80)&gt;VLOOKUP(H80,Geral!$B$13:$C$27,2,FALSE),"ý","þ"),IF(VLOOKUP(H80,Geral!$B$13:$D$27,3,FALSE)="&gt;=",IF(YEAR(NOW())-YEAR(E80)&lt;VLOOKUP(H80,Geral!$B$13:$C$27,2,FALSE),"ý","þ"))))</f>
        <v/>
      </c>
      <c r="J80" s="279"/>
      <c r="K80" s="138">
        <f ca="1">SUM(IF(J80="Sim",IF(H80="",0,IF(OR(H80 = Geral!$A$46,H80 = Geral!$A$48),Geral!$H$13,IF(YEAR(NOW())-YEAR(E80) &lt; 18,Geral!$I$17,Geral!$H$17))),0),IF(H80="",0,IF(OR(H80 = Geral!$A$46,H80 = Geral!$A$48),Geral!$H$13,IF(YEAR(NOW())-YEAR(E80) &lt; 18,Geral!$I$13,Geral!$H$13))))</f>
        <v>0</v>
      </c>
      <c r="L80" s="246"/>
      <c r="M80" s="246"/>
      <c r="N80" s="246"/>
      <c r="O80" s="116" t="str">
        <f t="shared" ref="O80" si="455">G80</f>
        <v/>
      </c>
      <c r="P80" s="59">
        <f t="shared" ref="P80" si="456">D81</f>
        <v>0</v>
      </c>
      <c r="Q80" s="60">
        <f t="shared" si="397"/>
        <v>0</v>
      </c>
      <c r="R80" s="60"/>
      <c r="S80" s="61" t="str">
        <f t="shared" ref="S80" si="457">E80</f>
        <v/>
      </c>
      <c r="T80" s="60" t="str">
        <f t="shared" ref="T80" si="458">F80</f>
        <v/>
      </c>
      <c r="U80" s="21">
        <f t="shared" ref="U80" ca="1" si="459">A80</f>
        <v>0</v>
      </c>
      <c r="V80" s="22" t="str">
        <f t="shared" ref="V80" si="460">C80</f>
        <v/>
      </c>
      <c r="W80" s="41"/>
    </row>
    <row r="81" spans="1:23" ht="20.100000000000001" customHeight="1" x14ac:dyDescent="0.2">
      <c r="A81" s="247"/>
      <c r="B81" s="248"/>
      <c r="C81" s="242"/>
      <c r="D81" s="160"/>
      <c r="E81" s="244"/>
      <c r="F81" s="243"/>
      <c r="G81" s="245"/>
      <c r="H81" s="130"/>
      <c r="I81" s="131" t="str">
        <f ca="1">IF(H81="","",IF(VLOOKUP(H81,Geral!$B$28:$D$41,3,FALSE)="&lt;=",IF(YEAR(NOW())-YEAR(E80)&gt;VLOOKUP(H81,Geral!$B$28:$C$41,2,FALSE),"ý","þ"),IF(VLOOKUP(H81,Geral!$B$28:$D$41,3,FALSE)="&gt;=",IF(YEAR(NOW())-YEAR(E80)&lt;VLOOKUP(H81,Geral!$B$28:$C$41,2,FALSE),"ý","þ"))))</f>
        <v/>
      </c>
      <c r="J81" s="279"/>
      <c r="K81" s="139">
        <f ca="1">IF(H81="",0,IF(OR(H81 = Geral!$A$46,H81 = Geral!$A$48),Geral!$H$15,IF(YEAR(NOW())-YEAR(E80) &lt; 18,Geral!$I$15,Geral!$H$15)))</f>
        <v>0</v>
      </c>
      <c r="L81" s="191"/>
      <c r="M81" s="131" t="str">
        <f ca="1">IF(L81="","",IF(VLOOKUP($H81,Geral!$B$28:$D$41,3,FALSE)="&lt;=",IF(YEAR(NOW())-YEAR(VLOOKUP(L81,Atletas!$B$2:$D$101,3,FALSE))&gt;VLOOKUP($H81,Geral!$B$28:$C$41,2,FALSE),"ý","þ"),IF(VLOOKUP($H81,Geral!$B$28:$D$41,3,FALSE)="&gt;=",IF(YEAR(NOW())-YEAR(VLOOKUP(L81,Atletas!$B$2:$D$101,3,FALSE))&lt;VLOOKUP($H81,Geral!$B$28:$C$41,2,FALSE),"ý","þ"))))</f>
        <v/>
      </c>
      <c r="N81" s="140" t="str">
        <f>IF($L81="","",IF(IFERROR(VLOOKUP($L81,Atletas!$B$2:$F$101,2,FALSE),"") ="","Cadastro não encontrado. Digite os dados.",VLOOKUP($L81,Atletas!$B$2:$F$101,2,FALSE)))</f>
        <v/>
      </c>
      <c r="O81" s="117" t="str">
        <f t="shared" ref="O81" si="461">G80</f>
        <v/>
      </c>
      <c r="P81" s="35">
        <f t="shared" ref="P81" si="462">D81</f>
        <v>0</v>
      </c>
      <c r="Q81" s="8">
        <f t="shared" si="397"/>
        <v>0</v>
      </c>
      <c r="R81" s="8">
        <f t="shared" ref="R81:R82" si="463">L81</f>
        <v>0</v>
      </c>
      <c r="S81" s="9" t="str">
        <f t="shared" ref="S81" si="464">E80</f>
        <v/>
      </c>
      <c r="T81" s="8" t="str">
        <f t="shared" ref="T81" si="465">F80</f>
        <v/>
      </c>
      <c r="U81" s="10">
        <f t="shared" ref="U81" ca="1" si="466">A80</f>
        <v>0</v>
      </c>
      <c r="V81" s="11" t="str">
        <f t="shared" ref="V81" si="467">C80</f>
        <v/>
      </c>
      <c r="W81" s="41"/>
    </row>
    <row r="82" spans="1:23" ht="20.100000000000001" customHeight="1" thickBot="1" x14ac:dyDescent="0.25">
      <c r="A82" s="247"/>
      <c r="B82" s="248"/>
      <c r="C82" s="242"/>
      <c r="D82" s="127"/>
      <c r="E82" s="244"/>
      <c r="F82" s="243"/>
      <c r="G82" s="245"/>
      <c r="H82" s="132"/>
      <c r="I82" s="133" t="str">
        <f ca="1">IF(H82="","",IF(VLOOKUP(H82,Geral!$B$42:$D$48,3,FALSE)="&lt;=",IF(YEAR(NOW())-YEAR(E80)&gt;VLOOKUP(H82,Geral!$B$42:$C$48,2,FALSE),"ý","þ"),IF(VLOOKUP(H82,Geral!$B$42:$D$48,3,FALSE)="&gt;=",IF(YEAR(NOW())-YEAR(E80)&lt;VLOOKUP(H82,Geral!$B$42:$C$48,2,FALSE),"ý","þ"))))</f>
        <v/>
      </c>
      <c r="J82" s="279"/>
      <c r="K82" s="141">
        <f ca="1">IF(H82="",0,IF(OR(H82 = Geral!$A$46,H82 = Geral!$A$48),Geral!$H$15,IF(YEAR(NOW())-YEAR(E80) &lt; 18,Geral!$I$15,Geral!$H$15)))</f>
        <v>0</v>
      </c>
      <c r="L82" s="191"/>
      <c r="M82" s="133" t="str">
        <f ca="1">IF(L82="","",IF(VLOOKUP($H82,Geral!$B$42:$D$48,3,FALSE)="&lt;=",IF(YEAR(NOW())-YEAR(VLOOKUP(L82,Atletas!$B$2:$D$101,3,FALSE))&gt;VLOOKUP($H82,Geral!$B$42:$C$48,2,FALSE),"ý","þ"),IF(VLOOKUP($H82,Geral!$B$42:$D$48,3,FALSE)="&gt;=",IF(YEAR(NOW())-YEAR(VLOOKUP(L82,Atletas!$B$2:$D$101,3,FALSE))&lt;VLOOKUP($H82,Geral!$B$42:$C$48,2,FALSE),"ý","þ"))))</f>
        <v/>
      </c>
      <c r="N82" s="142" t="str">
        <f>IF($L82="","",IF(IFERROR(VLOOKUP($L82,Atletas!$B$2:$F$101,2,FALSE),"") ="","Cadastro não encontrado. Digite os dados.",VLOOKUP($L82,Atletas!$B$2:$F$101,2,FALSE)))</f>
        <v/>
      </c>
      <c r="O82" s="118" t="str">
        <f t="shared" ref="O82" si="468">G80</f>
        <v/>
      </c>
      <c r="P82" s="36">
        <f t="shared" ref="P82" si="469">D81</f>
        <v>0</v>
      </c>
      <c r="Q82" s="13">
        <f t="shared" si="397"/>
        <v>0</v>
      </c>
      <c r="R82" s="13">
        <f t="shared" si="463"/>
        <v>0</v>
      </c>
      <c r="S82" s="14" t="str">
        <f>E80</f>
        <v/>
      </c>
      <c r="T82" s="13" t="str">
        <f>F80</f>
        <v/>
      </c>
      <c r="U82" s="15">
        <f t="shared" ref="U82" ca="1" si="470">A80</f>
        <v>0</v>
      </c>
      <c r="V82" s="16" t="str">
        <f t="shared" ref="V82" si="471">C80</f>
        <v/>
      </c>
      <c r="W82" s="41"/>
    </row>
    <row r="83" spans="1:23" ht="20.100000000000001" customHeight="1" x14ac:dyDescent="0.2">
      <c r="A83" s="247">
        <f t="shared" ref="A83" ca="1" si="472">SUM(K83:K85)</f>
        <v>0</v>
      </c>
      <c r="B83" s="248">
        <v>28</v>
      </c>
      <c r="C83" s="242" t="str">
        <f>IF($D84="","",IF(IFERROR(VLOOKUP($D84,Atletas!$B$2:$F$101,5,FALSE),"") ="","CLUBE",VLOOKUP($D84,Atletas!$B$2:$F$101,5,FALSE)))</f>
        <v/>
      </c>
      <c r="D83" s="127"/>
      <c r="E83" s="244" t="str">
        <f>IF($D84="","",IF(IFERROR(VLOOKUP($D84,Atletas!$B$2:$F$101,3,FALSE),"") ="","DD/MM/AAAA",VLOOKUP($D84,Atletas!$B$2:$F$101,3,FALSE)))</f>
        <v/>
      </c>
      <c r="F83" s="243" t="str">
        <f>IF($D84="","",IF(IFERROR(VLOOKUP($D84,Atletas!$B$2:$F$101,4,FALSE),"") ="","Gênero",VLOOKUP($D84,Atletas!$B$2:$F$101,4,FALSE)))</f>
        <v/>
      </c>
      <c r="G83" s="245" t="str">
        <f>IF($D84="","",IF(IFERROR(VLOOKUP($D84,Atletas!$B$2:$F$101,2,FALSE),"") ="","Cadastro não encontrado. Digite os dados.",VLOOKUP($D84,Atletas!$B$2:$F$101,2,FALSE)))</f>
        <v/>
      </c>
      <c r="H83" s="128"/>
      <c r="I83" s="129" t="str">
        <f ca="1">IF(H83="","",IF(VLOOKUP(H83,Geral!$B$13:$D$27,3,FALSE)="&lt;=",IF(YEAR(NOW())-YEAR(E83)&gt;VLOOKUP(H83,Geral!$B$13:$C$27,2,FALSE),"ý","þ"),IF(VLOOKUP(H83,Geral!$B$13:$D$27,3,FALSE)="&gt;=",IF(YEAR(NOW())-YEAR(E83)&lt;VLOOKUP(H83,Geral!$B$13:$C$27,2,FALSE),"ý","þ"))))</f>
        <v/>
      </c>
      <c r="J83" s="279"/>
      <c r="K83" s="138">
        <f ca="1">SUM(IF(J83="Sim",IF(H83="",0,IF(OR(H83 = Geral!$A$46,H83 = Geral!$A$48),Geral!$H$13,IF(YEAR(NOW())-YEAR(E83) &lt; 18,Geral!$I$17,Geral!$H$17))),0),IF(H83="",0,IF(OR(H83 = Geral!$A$46,H83 = Geral!$A$48),Geral!$H$13,IF(YEAR(NOW())-YEAR(E83) &lt; 18,Geral!$I$13,Geral!$H$13))))</f>
        <v>0</v>
      </c>
      <c r="L83" s="246"/>
      <c r="M83" s="246"/>
      <c r="N83" s="246"/>
      <c r="O83" s="116" t="str">
        <f t="shared" ref="O83" si="473">G83</f>
        <v/>
      </c>
      <c r="P83" s="59">
        <f t="shared" ref="P83" si="474">D84</f>
        <v>0</v>
      </c>
      <c r="Q83" s="60">
        <f t="shared" si="397"/>
        <v>0</v>
      </c>
      <c r="R83" s="60"/>
      <c r="S83" s="61" t="str">
        <f t="shared" ref="S83" si="475">E83</f>
        <v/>
      </c>
      <c r="T83" s="60" t="str">
        <f t="shared" ref="T83" si="476">F83</f>
        <v/>
      </c>
      <c r="U83" s="21">
        <f t="shared" ref="U83" ca="1" si="477">A83</f>
        <v>0</v>
      </c>
      <c r="V83" s="22" t="str">
        <f t="shared" ref="V83" si="478">C83</f>
        <v/>
      </c>
      <c r="W83" s="41"/>
    </row>
    <row r="84" spans="1:23" ht="20.100000000000001" customHeight="1" x14ac:dyDescent="0.2">
      <c r="A84" s="247"/>
      <c r="B84" s="248"/>
      <c r="C84" s="242"/>
      <c r="D84" s="160"/>
      <c r="E84" s="244"/>
      <c r="F84" s="243"/>
      <c r="G84" s="245"/>
      <c r="H84" s="130"/>
      <c r="I84" s="131" t="str">
        <f ca="1">IF(H84="","",IF(VLOOKUP(H84,Geral!$B$28:$D$41,3,FALSE)="&lt;=",IF(YEAR(NOW())-YEAR(E83)&gt;VLOOKUP(H84,Geral!$B$28:$C$41,2,FALSE),"ý","þ"),IF(VLOOKUP(H84,Geral!$B$28:$D$41,3,FALSE)="&gt;=",IF(YEAR(NOW())-YEAR(E83)&lt;VLOOKUP(H84,Geral!$B$28:$C$41,2,FALSE),"ý","þ"))))</f>
        <v/>
      </c>
      <c r="J84" s="279"/>
      <c r="K84" s="139">
        <f ca="1">IF(H84="",0,IF(OR(H84 = Geral!$A$46,H84 = Geral!$A$48),Geral!$H$15,IF(YEAR(NOW())-YEAR(E83) &lt; 18,Geral!$I$15,Geral!$H$15)))</f>
        <v>0</v>
      </c>
      <c r="L84" s="191"/>
      <c r="M84" s="131" t="str">
        <f ca="1">IF(L84="","",IF(VLOOKUP($H84,Geral!$B$28:$D$41,3,FALSE)="&lt;=",IF(YEAR(NOW())-YEAR(VLOOKUP(L84,Atletas!$B$2:$D$101,3,FALSE))&gt;VLOOKUP($H84,Geral!$B$28:$C$41,2,FALSE),"ý","þ"),IF(VLOOKUP($H84,Geral!$B$28:$D$41,3,FALSE)="&gt;=",IF(YEAR(NOW())-YEAR(VLOOKUP(L84,Atletas!$B$2:$D$101,3,FALSE))&lt;VLOOKUP($H84,Geral!$B$28:$C$41,2,FALSE),"ý","þ"))))</f>
        <v/>
      </c>
      <c r="N84" s="140" t="str">
        <f>IF($L84="","",IF(IFERROR(VLOOKUP($L84,Atletas!$B$2:$F$101,2,FALSE),"") ="","Cadastro não encontrado. Digite os dados.",VLOOKUP($L84,Atletas!$B$2:$F$101,2,FALSE)))</f>
        <v/>
      </c>
      <c r="O84" s="117" t="str">
        <f t="shared" ref="O84" si="479">G83</f>
        <v/>
      </c>
      <c r="P84" s="35">
        <f t="shared" ref="P84" si="480">D84</f>
        <v>0</v>
      </c>
      <c r="Q84" s="8">
        <f t="shared" si="397"/>
        <v>0</v>
      </c>
      <c r="R84" s="8">
        <f t="shared" ref="R84:R85" si="481">L84</f>
        <v>0</v>
      </c>
      <c r="S84" s="9" t="str">
        <f t="shared" ref="S84" si="482">E83</f>
        <v/>
      </c>
      <c r="T84" s="8" t="str">
        <f t="shared" ref="T84" si="483">F83</f>
        <v/>
      </c>
      <c r="U84" s="10">
        <f t="shared" ref="U84" ca="1" si="484">A83</f>
        <v>0</v>
      </c>
      <c r="V84" s="11" t="str">
        <f t="shared" ref="V84" si="485">C83</f>
        <v/>
      </c>
      <c r="W84" s="41"/>
    </row>
    <row r="85" spans="1:23" ht="20.100000000000001" customHeight="1" thickBot="1" x14ac:dyDescent="0.25">
      <c r="A85" s="247"/>
      <c r="B85" s="248"/>
      <c r="C85" s="242"/>
      <c r="D85" s="127"/>
      <c r="E85" s="244"/>
      <c r="F85" s="243"/>
      <c r="G85" s="245"/>
      <c r="H85" s="132"/>
      <c r="I85" s="133" t="str">
        <f ca="1">IF(H85="","",IF(VLOOKUP(H85,Geral!$B$42:$D$48,3,FALSE)="&lt;=",IF(YEAR(NOW())-YEAR(E83)&gt;VLOOKUP(H85,Geral!$B$42:$C$48,2,FALSE),"ý","þ"),IF(VLOOKUP(H85,Geral!$B$42:$D$48,3,FALSE)="&gt;=",IF(YEAR(NOW())-YEAR(E83)&lt;VLOOKUP(H85,Geral!$B$42:$C$48,2,FALSE),"ý","þ"))))</f>
        <v/>
      </c>
      <c r="J85" s="279"/>
      <c r="K85" s="141">
        <f ca="1">IF(H85="",0,IF(OR(H85 = Geral!$A$46,H85 = Geral!$A$48),Geral!$H$15,IF(YEAR(NOW())-YEAR(E83) &lt; 18,Geral!$I$15,Geral!$H$15)))</f>
        <v>0</v>
      </c>
      <c r="L85" s="191"/>
      <c r="M85" s="133" t="str">
        <f ca="1">IF(L85="","",IF(VLOOKUP($H85,Geral!$B$42:$D$48,3,FALSE)="&lt;=",IF(YEAR(NOW())-YEAR(VLOOKUP(L85,Atletas!$B$2:$D$101,3,FALSE))&gt;VLOOKUP($H85,Geral!$B$42:$C$48,2,FALSE),"ý","þ"),IF(VLOOKUP($H85,Geral!$B$42:$D$48,3,FALSE)="&gt;=",IF(YEAR(NOW())-YEAR(VLOOKUP(L85,Atletas!$B$2:$D$101,3,FALSE))&lt;VLOOKUP($H85,Geral!$B$42:$C$48,2,FALSE),"ý","þ"))))</f>
        <v/>
      </c>
      <c r="N85" s="142" t="str">
        <f>IF($L85="","",IF(IFERROR(VLOOKUP($L85,Atletas!$B$2:$F$101,2,FALSE),"") ="","Cadastro não encontrado. Digite os dados.",VLOOKUP($L85,Atletas!$B$2:$F$101,2,FALSE)))</f>
        <v/>
      </c>
      <c r="O85" s="118" t="str">
        <f t="shared" ref="O85" si="486">G83</f>
        <v/>
      </c>
      <c r="P85" s="36">
        <f t="shared" ref="P85" si="487">D84</f>
        <v>0</v>
      </c>
      <c r="Q85" s="13">
        <f t="shared" si="397"/>
        <v>0</v>
      </c>
      <c r="R85" s="13">
        <f t="shared" si="481"/>
        <v>0</v>
      </c>
      <c r="S85" s="14" t="str">
        <f>E83</f>
        <v/>
      </c>
      <c r="T85" s="13" t="str">
        <f>F83</f>
        <v/>
      </c>
      <c r="U85" s="15">
        <f t="shared" ref="U85" ca="1" si="488">A83</f>
        <v>0</v>
      </c>
      <c r="V85" s="16" t="str">
        <f t="shared" ref="V85" si="489">C83</f>
        <v/>
      </c>
      <c r="W85" s="41"/>
    </row>
    <row r="86" spans="1:23" ht="20.100000000000001" customHeight="1" x14ac:dyDescent="0.2">
      <c r="A86" s="247">
        <f t="shared" ref="A86" ca="1" si="490">SUM(K86:K88)</f>
        <v>0</v>
      </c>
      <c r="B86" s="248">
        <v>29</v>
      </c>
      <c r="C86" s="242" t="str">
        <f>IF($D87="","",IF(IFERROR(VLOOKUP($D87,Atletas!$B$2:$F$101,5,FALSE),"") ="","CLUBE",VLOOKUP($D87,Atletas!$B$2:$F$101,5,FALSE)))</f>
        <v/>
      </c>
      <c r="D86" s="127"/>
      <c r="E86" s="244" t="str">
        <f>IF($D87="","",IF(IFERROR(VLOOKUP($D87,Atletas!$B$2:$F$101,3,FALSE),"") ="","DD/MM/AAAA",VLOOKUP($D87,Atletas!$B$2:$F$101,3,FALSE)))</f>
        <v/>
      </c>
      <c r="F86" s="243" t="str">
        <f>IF($D87="","",IF(IFERROR(VLOOKUP($D87,Atletas!$B$2:$F$101,4,FALSE),"") ="","Gênero",VLOOKUP($D87,Atletas!$B$2:$F$101,4,FALSE)))</f>
        <v/>
      </c>
      <c r="G86" s="245" t="str">
        <f>IF($D87="","",IF(IFERROR(VLOOKUP($D87,Atletas!$B$2:$F$101,2,FALSE),"") ="","Cadastro não encontrado. Digite os dados.",VLOOKUP($D87,Atletas!$B$2:$F$101,2,FALSE)))</f>
        <v/>
      </c>
      <c r="H86" s="128"/>
      <c r="I86" s="129" t="str">
        <f ca="1">IF(H86="","",IF(VLOOKUP(H86,Geral!$B$13:$D$27,3,FALSE)="&lt;=",IF(YEAR(NOW())-YEAR(E86)&gt;VLOOKUP(H86,Geral!$B$13:$C$27,2,FALSE),"ý","þ"),IF(VLOOKUP(H86,Geral!$B$13:$D$27,3,FALSE)="&gt;=",IF(YEAR(NOW())-YEAR(E86)&lt;VLOOKUP(H86,Geral!$B$13:$C$27,2,FALSE),"ý","þ"))))</f>
        <v/>
      </c>
      <c r="J86" s="279"/>
      <c r="K86" s="138">
        <f ca="1">SUM(IF(J86="Sim",IF(H86="",0,IF(OR(H86 = Geral!$A$46,H86 = Geral!$A$48),Geral!$H$13,IF(YEAR(NOW())-YEAR(E86) &lt; 18,Geral!$I$17,Geral!$H$17))),0),IF(H86="",0,IF(OR(H86 = Geral!$A$46,H86 = Geral!$A$48),Geral!$H$13,IF(YEAR(NOW())-YEAR(E86) &lt; 18,Geral!$I$13,Geral!$H$13))))</f>
        <v>0</v>
      </c>
      <c r="L86" s="246"/>
      <c r="M86" s="246"/>
      <c r="N86" s="246"/>
      <c r="O86" s="116" t="str">
        <f t="shared" ref="O86" si="491">G86</f>
        <v/>
      </c>
      <c r="P86" s="59">
        <f t="shared" ref="P86" si="492">D87</f>
        <v>0</v>
      </c>
      <c r="Q86" s="60">
        <f t="shared" si="397"/>
        <v>0</v>
      </c>
      <c r="R86" s="60"/>
      <c r="S86" s="61" t="str">
        <f t="shared" ref="S86" si="493">E86</f>
        <v/>
      </c>
      <c r="T86" s="60" t="str">
        <f t="shared" ref="T86" si="494">F86</f>
        <v/>
      </c>
      <c r="U86" s="21">
        <f t="shared" ref="U86" ca="1" si="495">A86</f>
        <v>0</v>
      </c>
      <c r="V86" s="22" t="str">
        <f t="shared" ref="V86" si="496">C86</f>
        <v/>
      </c>
      <c r="W86" s="41"/>
    </row>
    <row r="87" spans="1:23" ht="20.100000000000001" customHeight="1" x14ac:dyDescent="0.2">
      <c r="A87" s="247"/>
      <c r="B87" s="248"/>
      <c r="C87" s="242"/>
      <c r="D87" s="160"/>
      <c r="E87" s="244"/>
      <c r="F87" s="243"/>
      <c r="G87" s="245"/>
      <c r="H87" s="130"/>
      <c r="I87" s="131" t="str">
        <f ca="1">IF(H87="","",IF(VLOOKUP(H87,Geral!$B$28:$D$41,3,FALSE)="&lt;=",IF(YEAR(NOW())-YEAR(E86)&gt;VLOOKUP(H87,Geral!$B$28:$C$41,2,FALSE),"ý","þ"),IF(VLOOKUP(H87,Geral!$B$28:$D$41,3,FALSE)="&gt;=",IF(YEAR(NOW())-YEAR(E86)&lt;VLOOKUP(H87,Geral!$B$28:$C$41,2,FALSE),"ý","þ"))))</f>
        <v/>
      </c>
      <c r="J87" s="279"/>
      <c r="K87" s="139">
        <f ca="1">IF(H87="",0,IF(OR(H87 = Geral!$A$46,H87 = Geral!$A$48),Geral!$H$15,IF(YEAR(NOW())-YEAR(E86) &lt; 18,Geral!$I$15,Geral!$H$15)))</f>
        <v>0</v>
      </c>
      <c r="L87" s="192"/>
      <c r="M87" s="131" t="str">
        <f ca="1">IF(L87="","",IF(VLOOKUP($H87,Geral!$B$28:$D$41,3,FALSE)="&lt;=",IF(YEAR(NOW())-YEAR(VLOOKUP(L87,Atletas!$B$2:$D$101,3,FALSE))&gt;VLOOKUP($H87,Geral!$B$28:$C$41,2,FALSE),"ý","þ"),IF(VLOOKUP($H87,Geral!$B$28:$D$41,3,FALSE)="&gt;=",IF(YEAR(NOW())-YEAR(VLOOKUP(L87,Atletas!$B$2:$D$101,3,FALSE))&lt;VLOOKUP($H87,Geral!$B$28:$C$41,2,FALSE),"ý","þ"))))</f>
        <v/>
      </c>
      <c r="N87" s="140" t="str">
        <f>IF($L87="","",IF(IFERROR(VLOOKUP($L87,Atletas!$B$2:$F$101,2,FALSE),"") ="","Cadastro não encontrado. Digite os dados.",VLOOKUP($L87,Atletas!$B$2:$F$101,2,FALSE)))</f>
        <v/>
      </c>
      <c r="O87" s="117" t="str">
        <f t="shared" ref="O87" si="497">G86</f>
        <v/>
      </c>
      <c r="P87" s="35">
        <f t="shared" ref="P87" si="498">D87</f>
        <v>0</v>
      </c>
      <c r="Q87" s="8">
        <f t="shared" si="397"/>
        <v>0</v>
      </c>
      <c r="R87" s="8">
        <f t="shared" ref="R87:R88" si="499">L87</f>
        <v>0</v>
      </c>
      <c r="S87" s="9" t="str">
        <f t="shared" ref="S87" si="500">E86</f>
        <v/>
      </c>
      <c r="T87" s="8" t="str">
        <f t="shared" ref="T87" si="501">F86</f>
        <v/>
      </c>
      <c r="U87" s="10">
        <f t="shared" ref="U87" ca="1" si="502">A86</f>
        <v>0</v>
      </c>
      <c r="V87" s="11" t="str">
        <f t="shared" ref="V87" si="503">C86</f>
        <v/>
      </c>
      <c r="W87" s="41"/>
    </row>
    <row r="88" spans="1:23" ht="20.100000000000001" customHeight="1" thickBot="1" x14ac:dyDescent="0.25">
      <c r="A88" s="247"/>
      <c r="B88" s="248"/>
      <c r="C88" s="242"/>
      <c r="D88" s="127"/>
      <c r="E88" s="244"/>
      <c r="F88" s="243"/>
      <c r="G88" s="245"/>
      <c r="H88" s="132"/>
      <c r="I88" s="133" t="str">
        <f ca="1">IF(H88="","",IF(VLOOKUP(H88,Geral!$B$42:$D$48,3,FALSE)="&lt;=",IF(YEAR(NOW())-YEAR(E86)&gt;VLOOKUP(H88,Geral!$B$42:$C$48,2,FALSE),"ý","þ"),IF(VLOOKUP(H88,Geral!$B$42:$D$48,3,FALSE)="&gt;=",IF(YEAR(NOW())-YEAR(E86)&lt;VLOOKUP(H88,Geral!$B$42:$C$48,2,FALSE),"ý","þ"))))</f>
        <v/>
      </c>
      <c r="J88" s="279"/>
      <c r="K88" s="141">
        <f ca="1">IF(H88="",0,IF(OR(H88 = Geral!$A$46,H88 = Geral!$A$48),Geral!$H$15,IF(YEAR(NOW())-YEAR(E86) &lt; 18,Geral!$I$15,Geral!$H$15)))</f>
        <v>0</v>
      </c>
      <c r="L88" s="191"/>
      <c r="M88" s="133" t="str">
        <f ca="1">IF(L88="","",IF(VLOOKUP($H88,Geral!$B$42:$D$48,3,FALSE)="&lt;=",IF(YEAR(NOW())-YEAR(VLOOKUP(L88,Atletas!$B$2:$D$101,3,FALSE))&gt;VLOOKUP($H88,Geral!$B$42:$C$48,2,FALSE),"ý","þ"),IF(VLOOKUP($H88,Geral!$B$42:$D$48,3,FALSE)="&gt;=",IF(YEAR(NOW())-YEAR(VLOOKUP(L88,Atletas!$B$2:$D$101,3,FALSE))&lt;VLOOKUP($H88,Geral!$B$42:$C$48,2,FALSE),"ý","þ"))))</f>
        <v/>
      </c>
      <c r="N88" s="142" t="str">
        <f>IF($L88="","",IF(IFERROR(VLOOKUP($L88,Atletas!$B$2:$F$101,2,FALSE),"") ="","Cadastro não encontrado. Digite os dados.",VLOOKUP($L88,Atletas!$B$2:$F$101,2,FALSE)))</f>
        <v/>
      </c>
      <c r="O88" s="118" t="str">
        <f t="shared" ref="O88" si="504">G86</f>
        <v/>
      </c>
      <c r="P88" s="36">
        <f t="shared" ref="P88" si="505">D87</f>
        <v>0</v>
      </c>
      <c r="Q88" s="13">
        <f t="shared" si="397"/>
        <v>0</v>
      </c>
      <c r="R88" s="13">
        <f t="shared" si="499"/>
        <v>0</v>
      </c>
      <c r="S88" s="14" t="str">
        <f>E86</f>
        <v/>
      </c>
      <c r="T88" s="13" t="str">
        <f>F86</f>
        <v/>
      </c>
      <c r="U88" s="15">
        <f t="shared" ref="U88" ca="1" si="506">A86</f>
        <v>0</v>
      </c>
      <c r="V88" s="16" t="str">
        <f t="shared" ref="V88" si="507">C86</f>
        <v/>
      </c>
      <c r="W88" s="41"/>
    </row>
    <row r="89" spans="1:23" ht="20.100000000000001" customHeight="1" x14ac:dyDescent="0.2">
      <c r="A89" s="247">
        <f t="shared" ref="A89" ca="1" si="508">SUM(K89:K91)</f>
        <v>0</v>
      </c>
      <c r="B89" s="248">
        <v>30</v>
      </c>
      <c r="C89" s="242" t="str">
        <f>IF($D90="","",IF(IFERROR(VLOOKUP($D90,Atletas!$B$2:$F$101,5,FALSE),"") ="","CLUBE",VLOOKUP($D90,Atletas!$B$2:$F$101,5,FALSE)))</f>
        <v/>
      </c>
      <c r="D89" s="127"/>
      <c r="E89" s="244" t="str">
        <f>IF($D90="","",IF(IFERROR(VLOOKUP($D90,Atletas!$B$2:$F$101,3,FALSE),"") ="","DD/MM/AAAA",VLOOKUP($D90,Atletas!$B$2:$F$101,3,FALSE)))</f>
        <v/>
      </c>
      <c r="F89" s="243" t="str">
        <f>IF($D90="","",IF(IFERROR(VLOOKUP($D90,Atletas!$B$2:$F$101,4,FALSE),"") ="","Gênero",VLOOKUP($D90,Atletas!$B$2:$F$101,4,FALSE)))</f>
        <v/>
      </c>
      <c r="G89" s="245" t="str">
        <f>IF($D90="","",IF(IFERROR(VLOOKUP($D90,Atletas!$B$2:$F$101,2,FALSE),"") ="","Cadastro não encontrado. Digite os dados.",VLOOKUP($D90,Atletas!$B$2:$F$101,2,FALSE)))</f>
        <v/>
      </c>
      <c r="H89" s="128"/>
      <c r="I89" s="129" t="str">
        <f ca="1">IF(H89="","",IF(VLOOKUP(H89,Geral!$B$13:$D$27,3,FALSE)="&lt;=",IF(YEAR(NOW())-YEAR(E89)&gt;VLOOKUP(H89,Geral!$B$13:$C$27,2,FALSE),"ý","þ"),IF(VLOOKUP(H89,Geral!$B$13:$D$27,3,FALSE)="&gt;=",IF(YEAR(NOW())-YEAR(E89)&lt;VLOOKUP(H89,Geral!$B$13:$C$27,2,FALSE),"ý","þ"))))</f>
        <v/>
      </c>
      <c r="J89" s="279"/>
      <c r="K89" s="138">
        <f ca="1">SUM(IF(J89="Sim",IF(H89="",0,IF(OR(H89 = Geral!$A$46,H89 = Geral!$A$48),Geral!$H$13,IF(YEAR(NOW())-YEAR(E89) &lt; 18,Geral!$I$17,Geral!$H$17))),0),IF(H89="",0,IF(OR(H89 = Geral!$A$46,H89 = Geral!$A$48),Geral!$H$13,IF(YEAR(NOW())-YEAR(E89) &lt; 18,Geral!$I$13,Geral!$H$13))))</f>
        <v>0</v>
      </c>
      <c r="L89" s="246"/>
      <c r="M89" s="246"/>
      <c r="N89" s="246"/>
      <c r="O89" s="116" t="str">
        <f t="shared" ref="O89" si="509">G89</f>
        <v/>
      </c>
      <c r="P89" s="59">
        <f t="shared" ref="P89" si="510">D90</f>
        <v>0</v>
      </c>
      <c r="Q89" s="60">
        <f t="shared" si="397"/>
        <v>0</v>
      </c>
      <c r="R89" s="60"/>
      <c r="S89" s="61" t="str">
        <f t="shared" ref="S89" si="511">E89</f>
        <v/>
      </c>
      <c r="T89" s="60" t="str">
        <f t="shared" ref="T89" si="512">F89</f>
        <v/>
      </c>
      <c r="U89" s="21">
        <f t="shared" ref="U89" ca="1" si="513">A89</f>
        <v>0</v>
      </c>
      <c r="V89" s="22" t="str">
        <f t="shared" ref="V89" si="514">C89</f>
        <v/>
      </c>
      <c r="W89" s="41"/>
    </row>
    <row r="90" spans="1:23" ht="20.100000000000001" customHeight="1" x14ac:dyDescent="0.2">
      <c r="A90" s="247"/>
      <c r="B90" s="248"/>
      <c r="C90" s="242"/>
      <c r="D90" s="160"/>
      <c r="E90" s="244"/>
      <c r="F90" s="243"/>
      <c r="G90" s="245"/>
      <c r="H90" s="130"/>
      <c r="I90" s="131" t="str">
        <f ca="1">IF(H90="","",IF(VLOOKUP(H90,Geral!$B$28:$D$41,3,FALSE)="&lt;=",IF(YEAR(NOW())-YEAR(E89)&gt;VLOOKUP(H90,Geral!$B$28:$C$41,2,FALSE),"ý","þ"),IF(VLOOKUP(H90,Geral!$B$28:$D$41,3,FALSE)="&gt;=",IF(YEAR(NOW())-YEAR(E89)&lt;VLOOKUP(H90,Geral!$B$28:$C$41,2,FALSE),"ý","þ"))))</f>
        <v/>
      </c>
      <c r="J90" s="279"/>
      <c r="K90" s="139">
        <f ca="1">IF(H90="",0,IF(OR(H90 = Geral!$A$46,H90 = Geral!$A$48),Geral!$H$15,IF(YEAR(NOW())-YEAR(E89) &lt; 18,Geral!$I$15,Geral!$H$15)))</f>
        <v>0</v>
      </c>
      <c r="L90" s="191"/>
      <c r="M90" s="131" t="str">
        <f ca="1">IF(L90="","",IF(VLOOKUP($H90,Geral!$B$28:$D$41,3,FALSE)="&lt;=",IF(YEAR(NOW())-YEAR(VLOOKUP(L90,Atletas!$B$2:$D$101,3,FALSE))&gt;VLOOKUP($H90,Geral!$B$28:$C$41,2,FALSE),"ý","þ"),IF(VLOOKUP($H90,Geral!$B$28:$D$41,3,FALSE)="&gt;=",IF(YEAR(NOW())-YEAR(VLOOKUP(L90,Atletas!$B$2:$D$101,3,FALSE))&lt;VLOOKUP($H90,Geral!$B$28:$C$41,2,FALSE),"ý","þ"))))</f>
        <v/>
      </c>
      <c r="N90" s="140" t="str">
        <f>IF($L90="","",IF(IFERROR(VLOOKUP($L90,Atletas!$B$2:$F$101,2,FALSE),"") ="","Cadastro não encontrado. Digite os dados.",VLOOKUP($L90,Atletas!$B$2:$F$101,2,FALSE)))</f>
        <v/>
      </c>
      <c r="O90" s="117" t="str">
        <f t="shared" ref="O90" si="515">G89</f>
        <v/>
      </c>
      <c r="P90" s="35">
        <f t="shared" ref="P90" si="516">D90</f>
        <v>0</v>
      </c>
      <c r="Q90" s="8">
        <f t="shared" si="397"/>
        <v>0</v>
      </c>
      <c r="R90" s="8">
        <f t="shared" ref="R90:R91" si="517">L90</f>
        <v>0</v>
      </c>
      <c r="S90" s="9" t="str">
        <f t="shared" ref="S90" si="518">E89</f>
        <v/>
      </c>
      <c r="T90" s="8" t="str">
        <f t="shared" ref="T90" si="519">F89</f>
        <v/>
      </c>
      <c r="U90" s="10">
        <f t="shared" ref="U90" ca="1" si="520">A89</f>
        <v>0</v>
      </c>
      <c r="V90" s="11" t="str">
        <f t="shared" ref="V90" si="521">C89</f>
        <v/>
      </c>
      <c r="W90" s="41"/>
    </row>
    <row r="91" spans="1:23" ht="20.100000000000001" customHeight="1" thickBot="1" x14ac:dyDescent="0.25">
      <c r="A91" s="247"/>
      <c r="B91" s="248"/>
      <c r="C91" s="242"/>
      <c r="D91" s="127"/>
      <c r="E91" s="244"/>
      <c r="F91" s="243"/>
      <c r="G91" s="245"/>
      <c r="H91" s="132"/>
      <c r="I91" s="133" t="str">
        <f ca="1">IF(H91="","",IF(VLOOKUP(H91,Geral!$B$42:$D$48,3,FALSE)="&lt;=",IF(YEAR(NOW())-YEAR(E89)&gt;VLOOKUP(H91,Geral!$B$42:$C$48,2,FALSE),"ý","þ"),IF(VLOOKUP(H91,Geral!$B$42:$D$48,3,FALSE)="&gt;=",IF(YEAR(NOW())-YEAR(E89)&lt;VLOOKUP(H91,Geral!$B$42:$C$48,2,FALSE),"ý","þ"))))</f>
        <v/>
      </c>
      <c r="J91" s="279"/>
      <c r="K91" s="141">
        <f ca="1">IF(H91="",0,IF(OR(H91 = Geral!$A$46,H91 = Geral!$A$48),Geral!$H$15,IF(YEAR(NOW())-YEAR(E89) &lt; 18,Geral!$I$15,Geral!$H$15)))</f>
        <v>0</v>
      </c>
      <c r="L91" s="191"/>
      <c r="M91" s="133" t="str">
        <f ca="1">IF(L91="","",IF(VLOOKUP($H91,Geral!$B$42:$D$48,3,FALSE)="&lt;=",IF(YEAR(NOW())-YEAR(VLOOKUP(L91,Atletas!$B$2:$D$101,3,FALSE))&gt;VLOOKUP($H91,Geral!$B$42:$C$48,2,FALSE),"ý","þ"),IF(VLOOKUP($H91,Geral!$B$42:$D$48,3,FALSE)="&gt;=",IF(YEAR(NOW())-YEAR(VLOOKUP(L91,Atletas!$B$2:$D$101,3,FALSE))&lt;VLOOKUP($H91,Geral!$B$42:$C$48,2,FALSE),"ý","þ"))))</f>
        <v/>
      </c>
      <c r="N91" s="142" t="str">
        <f>IF($L91="","",IF(IFERROR(VLOOKUP($L91,Atletas!$B$2:$F$101,2,FALSE),"") ="","Cadastro não encontrado. Digite os dados.",VLOOKUP($L91,Atletas!$B$2:$F$101,2,FALSE)))</f>
        <v/>
      </c>
      <c r="O91" s="118" t="str">
        <f t="shared" ref="O91" si="522">G89</f>
        <v/>
      </c>
      <c r="P91" s="36">
        <f t="shared" ref="P91" si="523">D90</f>
        <v>0</v>
      </c>
      <c r="Q91" s="13">
        <f t="shared" si="397"/>
        <v>0</v>
      </c>
      <c r="R91" s="13">
        <f t="shared" si="517"/>
        <v>0</v>
      </c>
      <c r="S91" s="14" t="str">
        <f>E89</f>
        <v/>
      </c>
      <c r="T91" s="13" t="str">
        <f>F89</f>
        <v/>
      </c>
      <c r="U91" s="15">
        <f t="shared" ref="U91" ca="1" si="524">A89</f>
        <v>0</v>
      </c>
      <c r="V91" s="16" t="str">
        <f t="shared" ref="V91" si="525">C89</f>
        <v/>
      </c>
      <c r="W91" s="41"/>
    </row>
    <row r="92" spans="1:23" ht="20.100000000000001" customHeight="1" x14ac:dyDescent="0.2">
      <c r="A92" s="247">
        <f t="shared" ref="A92" ca="1" si="526">SUM(K92:K94)</f>
        <v>0</v>
      </c>
      <c r="B92" s="248">
        <v>31</v>
      </c>
      <c r="C92" s="242" t="str">
        <f>IF($D93="","",IF(IFERROR(VLOOKUP($D93,Atletas!$B$2:$F$101,5,FALSE),"") ="","CLUBE",VLOOKUP($D93,Atletas!$B$2:$F$101,5,FALSE)))</f>
        <v/>
      </c>
      <c r="D92" s="127"/>
      <c r="E92" s="244" t="str">
        <f>IF($D93="","",IF(IFERROR(VLOOKUP($D93,Atletas!$B$2:$F$101,3,FALSE),"") ="","DD/MM/AAAA",VLOOKUP($D93,Atletas!$B$2:$F$101,3,FALSE)))</f>
        <v/>
      </c>
      <c r="F92" s="243" t="str">
        <f>IF($D93="","",IF(IFERROR(VLOOKUP($D93,Atletas!$B$2:$F$101,4,FALSE),"") ="","Gênero",VLOOKUP($D93,Atletas!$B$2:$F$101,4,FALSE)))</f>
        <v/>
      </c>
      <c r="G92" s="245" t="str">
        <f>IF($D93="","",IF(IFERROR(VLOOKUP($D93,Atletas!$B$2:$F$101,2,FALSE),"") ="","Cadastro não encontrado. Digite os dados.",VLOOKUP($D93,Atletas!$B$2:$F$101,2,FALSE)))</f>
        <v/>
      </c>
      <c r="H92" s="128"/>
      <c r="I92" s="129" t="str">
        <f ca="1">IF(H92="","",IF(VLOOKUP(H92,Geral!$B$13:$D$27,3,FALSE)="&lt;=",IF(YEAR(NOW())-YEAR(E92)&gt;VLOOKUP(H92,Geral!$B$13:$C$27,2,FALSE),"ý","þ"),IF(VLOOKUP(H92,Geral!$B$13:$D$27,3,FALSE)="&gt;=",IF(YEAR(NOW())-YEAR(E92)&lt;VLOOKUP(H92,Geral!$B$13:$C$27,2,FALSE),"ý","þ"))))</f>
        <v/>
      </c>
      <c r="J92" s="279"/>
      <c r="K92" s="138">
        <f ca="1">SUM(IF(J92="Sim",IF(H92="",0,IF(OR(H92 = Geral!$A$46,H92 = Geral!$A$48),Geral!$H$13,IF(YEAR(NOW())-YEAR(E92) &lt; 18,Geral!$I$17,Geral!$H$17))),0),IF(H92="",0,IF(OR(H92 = Geral!$A$46,H92 = Geral!$A$48),Geral!$H$13,IF(YEAR(NOW())-YEAR(E92) &lt; 18,Geral!$I$13,Geral!$H$13))))</f>
        <v>0</v>
      </c>
      <c r="L92" s="246"/>
      <c r="M92" s="246"/>
      <c r="N92" s="246"/>
      <c r="O92" s="116" t="str">
        <f t="shared" ref="O92" si="527">G92</f>
        <v/>
      </c>
      <c r="P92" s="59">
        <f t="shared" ref="P92" si="528">D93</f>
        <v>0</v>
      </c>
      <c r="Q92" s="60">
        <f t="shared" si="397"/>
        <v>0</v>
      </c>
      <c r="R92" s="60"/>
      <c r="S92" s="61" t="str">
        <f t="shared" ref="S92" si="529">E92</f>
        <v/>
      </c>
      <c r="T92" s="60" t="str">
        <f t="shared" ref="T92" si="530">F92</f>
        <v/>
      </c>
      <c r="U92" s="21">
        <f t="shared" ref="U92" ca="1" si="531">A92</f>
        <v>0</v>
      </c>
      <c r="V92" s="22" t="str">
        <f t="shared" ref="V92" si="532">C92</f>
        <v/>
      </c>
      <c r="W92" s="41"/>
    </row>
    <row r="93" spans="1:23" ht="20.100000000000001" customHeight="1" x14ac:dyDescent="0.2">
      <c r="A93" s="247"/>
      <c r="B93" s="248"/>
      <c r="C93" s="242"/>
      <c r="D93" s="160"/>
      <c r="E93" s="244"/>
      <c r="F93" s="243"/>
      <c r="G93" s="245"/>
      <c r="H93" s="130"/>
      <c r="I93" s="131" t="str">
        <f ca="1">IF(H93="","",IF(VLOOKUP(H93,Geral!$B$28:$D$41,3,FALSE)="&lt;=",IF(YEAR(NOW())-YEAR(E92)&gt;VLOOKUP(H93,Geral!$B$28:$C$41,2,FALSE),"ý","þ"),IF(VLOOKUP(H93,Geral!$B$28:$D$41,3,FALSE)="&gt;=",IF(YEAR(NOW())-YEAR(E92)&lt;VLOOKUP(H93,Geral!$B$28:$C$41,2,FALSE),"ý","þ"))))</f>
        <v/>
      </c>
      <c r="J93" s="279"/>
      <c r="K93" s="139">
        <f ca="1">IF(H93="",0,IF(OR(H93 = Geral!$A$46,H93 = Geral!$A$48),Geral!$H$15,IF(YEAR(NOW())-YEAR(E92) &lt; 18,Geral!$I$15,Geral!$H$15)))</f>
        <v>0</v>
      </c>
      <c r="L93" s="191"/>
      <c r="M93" s="131" t="str">
        <f ca="1">IF(L93="","",IF(VLOOKUP($H93,Geral!$B$28:$D$41,3,FALSE)="&lt;=",IF(YEAR(NOW())-YEAR(VLOOKUP(L93,Atletas!$B$2:$D$101,3,FALSE))&gt;VLOOKUP($H93,Geral!$B$28:$C$41,2,FALSE),"ý","þ"),IF(VLOOKUP($H93,Geral!$B$28:$D$41,3,FALSE)="&gt;=",IF(YEAR(NOW())-YEAR(VLOOKUP(L93,Atletas!$B$2:$D$101,3,FALSE))&lt;VLOOKUP($H93,Geral!$B$28:$C$41,2,FALSE),"ý","þ"))))</f>
        <v/>
      </c>
      <c r="N93" s="140" t="str">
        <f>IF($L93="","",IF(IFERROR(VLOOKUP($L93,Atletas!$B$2:$F$101,2,FALSE),"") ="","Cadastro não encontrado. Digite os dados.",VLOOKUP($L93,Atletas!$B$2:$F$101,2,FALSE)))</f>
        <v/>
      </c>
      <c r="O93" s="117" t="str">
        <f t="shared" ref="O93" si="533">G92</f>
        <v/>
      </c>
      <c r="P93" s="35">
        <f t="shared" ref="P93" si="534">D93</f>
        <v>0</v>
      </c>
      <c r="Q93" s="8">
        <f t="shared" si="397"/>
        <v>0</v>
      </c>
      <c r="R93" s="8">
        <f t="shared" ref="R93:R94" si="535">L93</f>
        <v>0</v>
      </c>
      <c r="S93" s="9" t="str">
        <f t="shared" ref="S93" si="536">E92</f>
        <v/>
      </c>
      <c r="T93" s="8" t="str">
        <f t="shared" ref="T93" si="537">F92</f>
        <v/>
      </c>
      <c r="U93" s="10">
        <f t="shared" ref="U93" ca="1" si="538">A92</f>
        <v>0</v>
      </c>
      <c r="V93" s="11" t="str">
        <f t="shared" ref="V93" si="539">C92</f>
        <v/>
      </c>
      <c r="W93" s="41"/>
    </row>
    <row r="94" spans="1:23" ht="20.100000000000001" customHeight="1" thickBot="1" x14ac:dyDescent="0.25">
      <c r="A94" s="247"/>
      <c r="B94" s="248"/>
      <c r="C94" s="242"/>
      <c r="D94" s="127"/>
      <c r="E94" s="244"/>
      <c r="F94" s="243"/>
      <c r="G94" s="245"/>
      <c r="H94" s="132"/>
      <c r="I94" s="133" t="str">
        <f ca="1">IF(H94="","",IF(VLOOKUP(H94,Geral!$B$42:$D$48,3,FALSE)="&lt;=",IF(YEAR(NOW())-YEAR(E92)&gt;VLOOKUP(H94,Geral!$B$42:$C$48,2,FALSE),"ý","þ"),IF(VLOOKUP(H94,Geral!$B$42:$D$48,3,FALSE)="&gt;=",IF(YEAR(NOW())-YEAR(E92)&lt;VLOOKUP(H94,Geral!$B$42:$C$48,2,FALSE),"ý","þ"))))</f>
        <v/>
      </c>
      <c r="J94" s="279"/>
      <c r="K94" s="141">
        <f ca="1">IF(H94="",0,IF(OR(H94 = Geral!$A$46,H94 = Geral!$A$48),Geral!$H$15,IF(YEAR(NOW())-YEAR(E92) &lt; 18,Geral!$I$15,Geral!$H$15)))</f>
        <v>0</v>
      </c>
      <c r="L94" s="191"/>
      <c r="M94" s="133" t="str">
        <f ca="1">IF(L94="","",IF(VLOOKUP($H94,Geral!$B$42:$D$48,3,FALSE)="&lt;=",IF(YEAR(NOW())-YEAR(VLOOKUP(L94,Atletas!$B$2:$D$101,3,FALSE))&gt;VLOOKUP($H94,Geral!$B$42:$C$48,2,FALSE),"ý","þ"),IF(VLOOKUP($H94,Geral!$B$42:$D$48,3,FALSE)="&gt;=",IF(YEAR(NOW())-YEAR(VLOOKUP(L94,Atletas!$B$2:$D$101,3,FALSE))&lt;VLOOKUP($H94,Geral!$B$42:$C$48,2,FALSE),"ý","þ"))))</f>
        <v/>
      </c>
      <c r="N94" s="142" t="str">
        <f>IF($L94="","",IF(IFERROR(VLOOKUP($L94,Atletas!$B$2:$F$101,2,FALSE),"") ="","Cadastro não encontrado. Digite os dados.",VLOOKUP($L94,Atletas!$B$2:$F$101,2,FALSE)))</f>
        <v/>
      </c>
      <c r="O94" s="118" t="str">
        <f t="shared" ref="O94" si="540">G92</f>
        <v/>
      </c>
      <c r="P94" s="36">
        <f t="shared" ref="P94" si="541">D93</f>
        <v>0</v>
      </c>
      <c r="Q94" s="13">
        <f t="shared" si="397"/>
        <v>0</v>
      </c>
      <c r="R94" s="13">
        <f t="shared" si="535"/>
        <v>0</v>
      </c>
      <c r="S94" s="14" t="str">
        <f>E92</f>
        <v/>
      </c>
      <c r="T94" s="13" t="str">
        <f>F92</f>
        <v/>
      </c>
      <c r="U94" s="15">
        <f t="shared" ref="U94" ca="1" si="542">A92</f>
        <v>0</v>
      </c>
      <c r="V94" s="16" t="str">
        <f t="shared" ref="V94" si="543">C92</f>
        <v/>
      </c>
      <c r="W94" s="41"/>
    </row>
    <row r="95" spans="1:23" ht="20.100000000000001" customHeight="1" x14ac:dyDescent="0.2">
      <c r="A95" s="247">
        <f t="shared" ref="A95" ca="1" si="544">SUM(K95:K97)</f>
        <v>0</v>
      </c>
      <c r="B95" s="248">
        <v>32</v>
      </c>
      <c r="C95" s="242" t="str">
        <f>IF($D96="","",IF(IFERROR(VLOOKUP($D96,Atletas!$B$2:$F$101,5,FALSE),"") ="","CLUBE",VLOOKUP($D96,Atletas!$B$2:$F$101,5,FALSE)))</f>
        <v/>
      </c>
      <c r="D95" s="127"/>
      <c r="E95" s="244" t="str">
        <f>IF($D96="","",IF(IFERROR(VLOOKUP($D96,Atletas!$B$2:$F$101,3,FALSE),"") ="","DD/MM/AAAA",VLOOKUP($D96,Atletas!$B$2:$F$101,3,FALSE)))</f>
        <v/>
      </c>
      <c r="F95" s="243" t="str">
        <f>IF($D96="","",IF(IFERROR(VLOOKUP($D96,Atletas!$B$2:$F$101,4,FALSE),"") ="","Gênero",VLOOKUP($D96,Atletas!$B$2:$F$101,4,FALSE)))</f>
        <v/>
      </c>
      <c r="G95" s="245" t="str">
        <f>IF($D96="","",IF(IFERROR(VLOOKUP($D96,Atletas!$B$2:$F$101,2,FALSE),"") ="","Cadastro não encontrado. Digite os dados.",VLOOKUP($D96,Atletas!$B$2:$F$101,2,FALSE)))</f>
        <v/>
      </c>
      <c r="H95" s="128"/>
      <c r="I95" s="129" t="str">
        <f ca="1">IF(H95="","",IF(VLOOKUP(H95,Geral!$B$13:$D$27,3,FALSE)="&lt;=",IF(YEAR(NOW())-YEAR(E95)&gt;VLOOKUP(H95,Geral!$B$13:$C$27,2,FALSE),"ý","þ"),IF(VLOOKUP(H95,Geral!$B$13:$D$27,3,FALSE)="&gt;=",IF(YEAR(NOW())-YEAR(E95)&lt;VLOOKUP(H95,Geral!$B$13:$C$27,2,FALSE),"ý","þ"))))</f>
        <v/>
      </c>
      <c r="J95" s="279"/>
      <c r="K95" s="138">
        <f ca="1">SUM(IF(J95="Sim",IF(H95="",0,IF(OR(H95 = Geral!$A$46,H95 = Geral!$A$48),Geral!$H$13,IF(YEAR(NOW())-YEAR(E95) &lt; 18,Geral!$I$17,Geral!$H$17))),0),IF(H95="",0,IF(OR(H95 = Geral!$A$46,H95 = Geral!$A$48),Geral!$H$13,IF(YEAR(NOW())-YEAR(E95) &lt; 18,Geral!$I$13,Geral!$H$13))))</f>
        <v>0</v>
      </c>
      <c r="L95" s="246"/>
      <c r="M95" s="246"/>
      <c r="N95" s="246"/>
      <c r="O95" s="116" t="str">
        <f t="shared" ref="O95" si="545">G95</f>
        <v/>
      </c>
      <c r="P95" s="59">
        <f t="shared" ref="P95" si="546">D96</f>
        <v>0</v>
      </c>
      <c r="Q95" s="60">
        <f t="shared" si="397"/>
        <v>0</v>
      </c>
      <c r="R95" s="60"/>
      <c r="S95" s="61" t="str">
        <f t="shared" ref="S95" si="547">E95</f>
        <v/>
      </c>
      <c r="T95" s="60" t="str">
        <f t="shared" ref="T95" si="548">F95</f>
        <v/>
      </c>
      <c r="U95" s="21">
        <f t="shared" ref="U95" ca="1" si="549">A95</f>
        <v>0</v>
      </c>
      <c r="V95" s="22" t="str">
        <f t="shared" ref="V95" si="550">C95</f>
        <v/>
      </c>
      <c r="W95" s="41"/>
    </row>
    <row r="96" spans="1:23" ht="20.100000000000001" customHeight="1" x14ac:dyDescent="0.2">
      <c r="A96" s="247"/>
      <c r="B96" s="248"/>
      <c r="C96" s="242"/>
      <c r="D96" s="160"/>
      <c r="E96" s="244"/>
      <c r="F96" s="243"/>
      <c r="G96" s="245"/>
      <c r="H96" s="130"/>
      <c r="I96" s="131" t="str">
        <f ca="1">IF(H96="","",IF(VLOOKUP(H96,Geral!$B$28:$D$41,3,FALSE)="&lt;=",IF(YEAR(NOW())-YEAR(E95)&gt;VLOOKUP(H96,Geral!$B$28:$C$41,2,FALSE),"ý","þ"),IF(VLOOKUP(H96,Geral!$B$28:$D$41,3,FALSE)="&gt;=",IF(YEAR(NOW())-YEAR(E95)&lt;VLOOKUP(H96,Geral!$B$28:$C$41,2,FALSE),"ý","þ"))))</f>
        <v/>
      </c>
      <c r="J96" s="279"/>
      <c r="K96" s="139">
        <f ca="1">IF(H96="",0,IF(OR(H96 = Geral!$A$46,H96 = Geral!$A$48),Geral!$H$15,IF(YEAR(NOW())-YEAR(E95) &lt; 18,Geral!$I$15,Geral!$H$15)))</f>
        <v>0</v>
      </c>
      <c r="L96" s="191"/>
      <c r="M96" s="131" t="str">
        <f ca="1">IF(L96="","",IF(VLOOKUP($H96,Geral!$B$28:$D$41,3,FALSE)="&lt;=",IF(YEAR(NOW())-YEAR(VLOOKUP(L96,Atletas!$B$2:$D$101,3,FALSE))&gt;VLOOKUP($H96,Geral!$B$28:$C$41,2,FALSE),"ý","þ"),IF(VLOOKUP($H96,Geral!$B$28:$D$41,3,FALSE)="&gt;=",IF(YEAR(NOW())-YEAR(VLOOKUP(L96,Atletas!$B$2:$D$101,3,FALSE))&lt;VLOOKUP($H96,Geral!$B$28:$C$41,2,FALSE),"ý","þ"))))</f>
        <v/>
      </c>
      <c r="N96" s="140" t="str">
        <f>IF($L96="","",IF(IFERROR(VLOOKUP($L96,Atletas!$B$2:$F$101,2,FALSE),"") ="","Cadastro não encontrado. Digite os dados.",VLOOKUP($L96,Atletas!$B$2:$F$101,2,FALSE)))</f>
        <v/>
      </c>
      <c r="O96" s="117" t="str">
        <f t="shared" ref="O96" si="551">G95</f>
        <v/>
      </c>
      <c r="P96" s="35">
        <f t="shared" ref="P96" si="552">D96</f>
        <v>0</v>
      </c>
      <c r="Q96" s="8">
        <f t="shared" si="397"/>
        <v>0</v>
      </c>
      <c r="R96" s="8">
        <f t="shared" ref="R96:R97" si="553">L96</f>
        <v>0</v>
      </c>
      <c r="S96" s="9" t="str">
        <f t="shared" ref="S96" si="554">E95</f>
        <v/>
      </c>
      <c r="T96" s="8" t="str">
        <f t="shared" ref="T96" si="555">F95</f>
        <v/>
      </c>
      <c r="U96" s="10">
        <f t="shared" ref="U96" ca="1" si="556">A95</f>
        <v>0</v>
      </c>
      <c r="V96" s="11" t="str">
        <f t="shared" ref="V96" si="557">C95</f>
        <v/>
      </c>
      <c r="W96" s="41"/>
    </row>
    <row r="97" spans="1:23" ht="20.100000000000001" customHeight="1" thickBot="1" x14ac:dyDescent="0.25">
      <c r="A97" s="247"/>
      <c r="B97" s="248"/>
      <c r="C97" s="242"/>
      <c r="D97" s="127"/>
      <c r="E97" s="244"/>
      <c r="F97" s="243"/>
      <c r="G97" s="245"/>
      <c r="H97" s="132"/>
      <c r="I97" s="133" t="str">
        <f ca="1">IF(H97="","",IF(VLOOKUP(H97,Geral!$B$42:$D$48,3,FALSE)="&lt;=",IF(YEAR(NOW())-YEAR(E95)&gt;VLOOKUP(H97,Geral!$B$42:$C$48,2,FALSE),"ý","þ"),IF(VLOOKUP(H97,Geral!$B$42:$D$48,3,FALSE)="&gt;=",IF(YEAR(NOW())-YEAR(E95)&lt;VLOOKUP(H97,Geral!$B$42:$C$48,2,FALSE),"ý","þ"))))</f>
        <v/>
      </c>
      <c r="J97" s="279"/>
      <c r="K97" s="141">
        <f ca="1">IF(H97="",0,IF(OR(H97 = Geral!$A$46,H97 = Geral!$A$48),Geral!$H$15,IF(YEAR(NOW())-YEAR(E95) &lt; 18,Geral!$I$15,Geral!$H$15)))</f>
        <v>0</v>
      </c>
      <c r="L97" s="191"/>
      <c r="M97" s="133" t="str">
        <f ca="1">IF(L97="","",IF(VLOOKUP($H97,Geral!$B$42:$D$48,3,FALSE)="&lt;=",IF(YEAR(NOW())-YEAR(VLOOKUP(L97,Atletas!$B$2:$D$101,3,FALSE))&gt;VLOOKUP($H97,Geral!$B$42:$C$48,2,FALSE),"ý","þ"),IF(VLOOKUP($H97,Geral!$B$42:$D$48,3,FALSE)="&gt;=",IF(YEAR(NOW())-YEAR(VLOOKUP(L97,Atletas!$B$2:$D$101,3,FALSE))&lt;VLOOKUP($H97,Geral!$B$42:$C$48,2,FALSE),"ý","þ"))))</f>
        <v/>
      </c>
      <c r="N97" s="142" t="str">
        <f>IF($L97="","",IF(IFERROR(VLOOKUP($L97,Atletas!$B$2:$F$101,2,FALSE),"") ="","Cadastro não encontrado. Digite os dados.",VLOOKUP($L97,Atletas!$B$2:$F$101,2,FALSE)))</f>
        <v/>
      </c>
      <c r="O97" s="118" t="str">
        <f t="shared" ref="O97" si="558">G95</f>
        <v/>
      </c>
      <c r="P97" s="36">
        <f t="shared" ref="P97" si="559">D96</f>
        <v>0</v>
      </c>
      <c r="Q97" s="13">
        <f t="shared" si="397"/>
        <v>0</v>
      </c>
      <c r="R97" s="13">
        <f t="shared" si="553"/>
        <v>0</v>
      </c>
      <c r="S97" s="14" t="str">
        <f>E95</f>
        <v/>
      </c>
      <c r="T97" s="13" t="str">
        <f>F95</f>
        <v/>
      </c>
      <c r="U97" s="15">
        <f t="shared" ref="U97" ca="1" si="560">A95</f>
        <v>0</v>
      </c>
      <c r="V97" s="16" t="str">
        <f t="shared" ref="V97" si="561">C95</f>
        <v/>
      </c>
      <c r="W97" s="41"/>
    </row>
    <row r="98" spans="1:23" ht="20.100000000000001" customHeight="1" x14ac:dyDescent="0.2">
      <c r="A98" s="247">
        <f t="shared" ref="A98" ca="1" si="562">SUM(K98:K100)</f>
        <v>0</v>
      </c>
      <c r="B98" s="248">
        <v>33</v>
      </c>
      <c r="C98" s="242" t="str">
        <f>IF($D99="","",IF(IFERROR(VLOOKUP($D99,Atletas!$B$2:$F$101,5,FALSE),"") ="","CLUBE",VLOOKUP($D99,Atletas!$B$2:$F$101,5,FALSE)))</f>
        <v/>
      </c>
      <c r="D98" s="127"/>
      <c r="E98" s="244" t="str">
        <f>IF($D99="","",IF(IFERROR(VLOOKUP($D99,Atletas!$B$2:$F$101,3,FALSE),"") ="","DD/MM/AAAA",VLOOKUP($D99,Atletas!$B$2:$F$101,3,FALSE)))</f>
        <v/>
      </c>
      <c r="F98" s="243" t="str">
        <f>IF($D99="","",IF(IFERROR(VLOOKUP($D99,Atletas!$B$2:$F$101,4,FALSE),"") ="","Gênero",VLOOKUP($D99,Atletas!$B$2:$F$101,4,FALSE)))</f>
        <v/>
      </c>
      <c r="G98" s="245" t="str">
        <f>IF($D99="","",IF(IFERROR(VLOOKUP($D99,Atletas!$B$2:$F$101,2,FALSE),"") ="","Cadastro não encontrado. Digite os dados.",VLOOKUP($D99,Atletas!$B$2:$F$101,2,FALSE)))</f>
        <v/>
      </c>
      <c r="H98" s="128"/>
      <c r="I98" s="129" t="str">
        <f ca="1">IF(H98="","",IF(VLOOKUP(H98,Geral!$B$13:$D$27,3,FALSE)="&lt;=",IF(YEAR(NOW())-YEAR(E98)&gt;VLOOKUP(H98,Geral!$B$13:$C$27,2,FALSE),"ý","þ"),IF(VLOOKUP(H98,Geral!$B$13:$D$27,3,FALSE)="&gt;=",IF(YEAR(NOW())-YEAR(E98)&lt;VLOOKUP(H98,Geral!$B$13:$C$27,2,FALSE),"ý","þ"))))</f>
        <v/>
      </c>
      <c r="J98" s="279"/>
      <c r="K98" s="138">
        <f ca="1">SUM(IF(J98="Sim",IF(H98="",0,IF(OR(H98 = Geral!$A$46,H98 = Geral!$A$48),Geral!$H$13,IF(YEAR(NOW())-YEAR(E98) &lt; 18,Geral!$I$17,Geral!$H$17))),0),IF(H98="",0,IF(OR(H98 = Geral!$A$46,H98 = Geral!$A$48),Geral!$H$13,IF(YEAR(NOW())-YEAR(E98) &lt; 18,Geral!$I$13,Geral!$H$13))))</f>
        <v>0</v>
      </c>
      <c r="L98" s="246"/>
      <c r="M98" s="246"/>
      <c r="N98" s="246"/>
      <c r="O98" s="116" t="str">
        <f t="shared" ref="O98" si="563">G98</f>
        <v/>
      </c>
      <c r="P98" s="59">
        <f t="shared" ref="P98" si="564">D99</f>
        <v>0</v>
      </c>
      <c r="Q98" s="60">
        <f t="shared" si="397"/>
        <v>0</v>
      </c>
      <c r="R98" s="60"/>
      <c r="S98" s="61" t="str">
        <f t="shared" ref="S98" si="565">E98</f>
        <v/>
      </c>
      <c r="T98" s="60" t="str">
        <f t="shared" ref="T98" si="566">F98</f>
        <v/>
      </c>
      <c r="U98" s="21">
        <f t="shared" ref="U98" ca="1" si="567">A98</f>
        <v>0</v>
      </c>
      <c r="V98" s="22" t="str">
        <f t="shared" ref="V98" si="568">C98</f>
        <v/>
      </c>
      <c r="W98" s="41"/>
    </row>
    <row r="99" spans="1:23" ht="20.100000000000001" customHeight="1" x14ac:dyDescent="0.2">
      <c r="A99" s="247"/>
      <c r="B99" s="248"/>
      <c r="C99" s="242"/>
      <c r="D99" s="160"/>
      <c r="E99" s="244"/>
      <c r="F99" s="243"/>
      <c r="G99" s="245"/>
      <c r="H99" s="130"/>
      <c r="I99" s="131" t="str">
        <f ca="1">IF(H99="","",IF(VLOOKUP(H99,Geral!$B$28:$D$41,3,FALSE)="&lt;=",IF(YEAR(NOW())-YEAR(E98)&gt;VLOOKUP(H99,Geral!$B$28:$C$41,2,FALSE),"ý","þ"),IF(VLOOKUP(H99,Geral!$B$28:$D$41,3,FALSE)="&gt;=",IF(YEAR(NOW())-YEAR(E98)&lt;VLOOKUP(H99,Geral!$B$28:$C$41,2,FALSE),"ý","þ"))))</f>
        <v/>
      </c>
      <c r="J99" s="279"/>
      <c r="K99" s="139">
        <f ca="1">IF(H99="",0,IF(OR(H99 = Geral!$A$46,H99 = Geral!$A$48),Geral!$H$15,IF(YEAR(NOW())-YEAR(E98) &lt; 18,Geral!$I$15,Geral!$H$15)))</f>
        <v>0</v>
      </c>
      <c r="L99" s="191"/>
      <c r="M99" s="131" t="str">
        <f ca="1">IF(L99="","",IF(VLOOKUP($H99,Geral!$B$28:$D$41,3,FALSE)="&lt;=",IF(YEAR(NOW())-YEAR(VLOOKUP(L99,Atletas!$B$2:$D$101,3,FALSE))&gt;VLOOKUP($H99,Geral!$B$28:$C$41,2,FALSE),"ý","þ"),IF(VLOOKUP($H99,Geral!$B$28:$D$41,3,FALSE)="&gt;=",IF(YEAR(NOW())-YEAR(VLOOKUP(L99,Atletas!$B$2:$D$101,3,FALSE))&lt;VLOOKUP($H99,Geral!$B$28:$C$41,2,FALSE),"ý","þ"))))</f>
        <v/>
      </c>
      <c r="N99" s="140" t="str">
        <f>IF($L99="","",IF(IFERROR(VLOOKUP($L99,Atletas!$B$2:$F$101,2,FALSE),"") ="","Cadastro não encontrado. Digite os dados.",VLOOKUP($L99,Atletas!$B$2:$F$101,2,FALSE)))</f>
        <v/>
      </c>
      <c r="O99" s="117" t="str">
        <f t="shared" ref="O99" si="569">G98</f>
        <v/>
      </c>
      <c r="P99" s="35">
        <f t="shared" ref="P99" si="570">D99</f>
        <v>0</v>
      </c>
      <c r="Q99" s="8">
        <f t="shared" si="397"/>
        <v>0</v>
      </c>
      <c r="R99" s="8">
        <f t="shared" ref="R99:R100" si="571">L99</f>
        <v>0</v>
      </c>
      <c r="S99" s="9" t="str">
        <f t="shared" ref="S99" si="572">E98</f>
        <v/>
      </c>
      <c r="T99" s="8" t="str">
        <f t="shared" ref="T99" si="573">F98</f>
        <v/>
      </c>
      <c r="U99" s="10">
        <f t="shared" ref="U99" ca="1" si="574">A98</f>
        <v>0</v>
      </c>
      <c r="V99" s="11" t="str">
        <f t="shared" ref="V99" si="575">C98</f>
        <v/>
      </c>
      <c r="W99" s="41"/>
    </row>
    <row r="100" spans="1:23" ht="20.100000000000001" customHeight="1" thickBot="1" x14ac:dyDescent="0.25">
      <c r="A100" s="247"/>
      <c r="B100" s="248"/>
      <c r="C100" s="242"/>
      <c r="D100" s="127"/>
      <c r="E100" s="244"/>
      <c r="F100" s="243"/>
      <c r="G100" s="245"/>
      <c r="H100" s="132"/>
      <c r="I100" s="133" t="str">
        <f ca="1">IF(H100="","",IF(VLOOKUP(H100,Geral!$B$42:$D$48,3,FALSE)="&lt;=",IF(YEAR(NOW())-YEAR(E98)&gt;VLOOKUP(H100,Geral!$B$42:$C$48,2,FALSE),"ý","þ"),IF(VLOOKUP(H100,Geral!$B$42:$D$48,3,FALSE)="&gt;=",IF(YEAR(NOW())-YEAR(E98)&lt;VLOOKUP(H100,Geral!$B$42:$C$48,2,FALSE),"ý","þ"))))</f>
        <v/>
      </c>
      <c r="J100" s="279"/>
      <c r="K100" s="141">
        <f ca="1">IF(H100="",0,IF(OR(H100 = Geral!$A$46,H100 = Geral!$A$48),Geral!$H$15,IF(YEAR(NOW())-YEAR(E98) &lt; 18,Geral!$I$15,Geral!$H$15)))</f>
        <v>0</v>
      </c>
      <c r="L100" s="191"/>
      <c r="M100" s="133" t="str">
        <f ca="1">IF(L100="","",IF(VLOOKUP($H100,Geral!$B$42:$D$48,3,FALSE)="&lt;=",IF(YEAR(NOW())-YEAR(VLOOKUP(L100,Atletas!$B$2:$D$101,3,FALSE))&gt;VLOOKUP($H100,Geral!$B$42:$C$48,2,FALSE),"ý","þ"),IF(VLOOKUP($H100,Geral!$B$42:$D$48,3,FALSE)="&gt;=",IF(YEAR(NOW())-YEAR(VLOOKUP(L100,Atletas!$B$2:$D$101,3,FALSE))&lt;VLOOKUP($H100,Geral!$B$42:$C$48,2,FALSE),"ý","þ"))))</f>
        <v/>
      </c>
      <c r="N100" s="142" t="str">
        <f>IF($L100="","",IF(IFERROR(VLOOKUP($L100,Atletas!$B$2:$F$101,2,FALSE),"") ="","Cadastro não encontrado. Digite os dados.",VLOOKUP($L100,Atletas!$B$2:$F$101,2,FALSE)))</f>
        <v/>
      </c>
      <c r="O100" s="118" t="str">
        <f t="shared" ref="O100" si="576">G98</f>
        <v/>
      </c>
      <c r="P100" s="36">
        <f t="shared" ref="P100" si="577">D99</f>
        <v>0</v>
      </c>
      <c r="Q100" s="13">
        <f t="shared" si="397"/>
        <v>0</v>
      </c>
      <c r="R100" s="13">
        <f t="shared" si="571"/>
        <v>0</v>
      </c>
      <c r="S100" s="14" t="str">
        <f>E98</f>
        <v/>
      </c>
      <c r="T100" s="13" t="str">
        <f>F98</f>
        <v/>
      </c>
      <c r="U100" s="15">
        <f t="shared" ref="U100" ca="1" si="578">A98</f>
        <v>0</v>
      </c>
      <c r="V100" s="16" t="str">
        <f t="shared" ref="V100" si="579">C98</f>
        <v/>
      </c>
      <c r="W100" s="41"/>
    </row>
    <row r="101" spans="1:23" ht="20.100000000000001" customHeight="1" x14ac:dyDescent="0.2">
      <c r="A101" s="247">
        <f t="shared" ref="A101" ca="1" si="580">SUM(K101:K103)</f>
        <v>0</v>
      </c>
      <c r="B101" s="248">
        <v>34</v>
      </c>
      <c r="C101" s="242" t="str">
        <f>IF($D102="","",IF(IFERROR(VLOOKUP($D102,Atletas!$B$2:$F$101,5,FALSE),"") ="","CLUBE",VLOOKUP($D102,Atletas!$B$2:$F$101,5,FALSE)))</f>
        <v/>
      </c>
      <c r="D101" s="127"/>
      <c r="E101" s="244" t="str">
        <f>IF($D102="","",IF(IFERROR(VLOOKUP($D102,Atletas!$B$2:$F$101,3,FALSE),"") ="","DD/MM/AAAA",VLOOKUP($D102,Atletas!$B$2:$F$101,3,FALSE)))</f>
        <v/>
      </c>
      <c r="F101" s="243" t="str">
        <f>IF($D102="","",IF(IFERROR(VLOOKUP($D102,Atletas!$B$2:$F$101,4,FALSE),"") ="","Gênero",VLOOKUP($D102,Atletas!$B$2:$F$101,4,FALSE)))</f>
        <v/>
      </c>
      <c r="G101" s="245" t="str">
        <f>IF($D102="","",IF(IFERROR(VLOOKUP($D102,Atletas!$B$2:$F$101,2,FALSE),"") ="","Cadastro não encontrado. Digite os dados.",VLOOKUP($D102,Atletas!$B$2:$F$101,2,FALSE)))</f>
        <v/>
      </c>
      <c r="H101" s="128"/>
      <c r="I101" s="129" t="str">
        <f ca="1">IF(H101="","",IF(VLOOKUP(H101,Geral!$B$13:$D$27,3,FALSE)="&lt;=",IF(YEAR(NOW())-YEAR(E101)&gt;VLOOKUP(H101,Geral!$B$13:$C$27,2,FALSE),"ý","þ"),IF(VLOOKUP(H101,Geral!$B$13:$D$27,3,FALSE)="&gt;=",IF(YEAR(NOW())-YEAR(E101)&lt;VLOOKUP(H101,Geral!$B$13:$C$27,2,FALSE),"ý","þ"))))</f>
        <v/>
      </c>
      <c r="J101" s="279"/>
      <c r="K101" s="138">
        <f ca="1">SUM(IF(J101="Sim",IF(H101="",0,IF(OR(H101 = Geral!$A$46,H101 = Geral!$A$48),Geral!$H$13,IF(YEAR(NOW())-YEAR(E101) &lt; 18,Geral!$I$17,Geral!$H$17))),0),IF(H101="",0,IF(OR(H101 = Geral!$A$46,H101 = Geral!$A$48),Geral!$H$13,IF(YEAR(NOW())-YEAR(E101) &lt; 18,Geral!$I$13,Geral!$H$13))))</f>
        <v>0</v>
      </c>
      <c r="L101" s="246"/>
      <c r="M101" s="246"/>
      <c r="N101" s="246"/>
      <c r="O101" s="116" t="str">
        <f t="shared" ref="O101" si="581">G101</f>
        <v/>
      </c>
      <c r="P101" s="59">
        <f t="shared" ref="P101" si="582">D102</f>
        <v>0</v>
      </c>
      <c r="Q101" s="60">
        <f t="shared" si="397"/>
        <v>0</v>
      </c>
      <c r="R101" s="60"/>
      <c r="S101" s="61" t="str">
        <f t="shared" ref="S101" si="583">E101</f>
        <v/>
      </c>
      <c r="T101" s="60" t="str">
        <f t="shared" ref="T101" si="584">F101</f>
        <v/>
      </c>
      <c r="U101" s="21">
        <f t="shared" ref="U101" ca="1" si="585">A101</f>
        <v>0</v>
      </c>
      <c r="V101" s="22" t="str">
        <f t="shared" ref="V101" si="586">C101</f>
        <v/>
      </c>
      <c r="W101" s="41"/>
    </row>
    <row r="102" spans="1:23" ht="20.100000000000001" customHeight="1" x14ac:dyDescent="0.2">
      <c r="A102" s="247"/>
      <c r="B102" s="248"/>
      <c r="C102" s="242"/>
      <c r="D102" s="160"/>
      <c r="E102" s="244"/>
      <c r="F102" s="243"/>
      <c r="G102" s="245"/>
      <c r="H102" s="130"/>
      <c r="I102" s="131" t="str">
        <f ca="1">IF(H102="","",IF(VLOOKUP(H102,Geral!$B$28:$D$41,3,FALSE)="&lt;=",IF(YEAR(NOW())-YEAR(E101)&gt;VLOOKUP(H102,Geral!$B$28:$C$41,2,FALSE),"ý","þ"),IF(VLOOKUP(H102,Geral!$B$28:$D$41,3,FALSE)="&gt;=",IF(YEAR(NOW())-YEAR(E101)&lt;VLOOKUP(H102,Geral!$B$28:$C$41,2,FALSE),"ý","þ"))))</f>
        <v/>
      </c>
      <c r="J102" s="279"/>
      <c r="K102" s="139">
        <f ca="1">IF(H102="",0,IF(OR(H102 = Geral!$A$46,H102 = Geral!$A$48),Geral!$H$15,IF(YEAR(NOW())-YEAR(E101) &lt; 18,Geral!$I$15,Geral!$H$15)))</f>
        <v>0</v>
      </c>
      <c r="L102" s="191"/>
      <c r="M102" s="131" t="str">
        <f ca="1">IF(L102="","",IF(VLOOKUP($H102,Geral!$B$28:$D$41,3,FALSE)="&lt;=",IF(YEAR(NOW())-YEAR(VLOOKUP(L102,Atletas!$B$2:$D$101,3,FALSE))&gt;VLOOKUP($H102,Geral!$B$28:$C$41,2,FALSE),"ý","þ"),IF(VLOOKUP($H102,Geral!$B$28:$D$41,3,FALSE)="&gt;=",IF(YEAR(NOW())-YEAR(VLOOKUP(L102,Atletas!$B$2:$D$101,3,FALSE))&lt;VLOOKUP($H102,Geral!$B$28:$C$41,2,FALSE),"ý","þ"))))</f>
        <v/>
      </c>
      <c r="N102" s="140" t="str">
        <f>IF($L102="","",IF(IFERROR(VLOOKUP($L102,Atletas!$B$2:$F$101,2,FALSE),"") ="","Cadastro não encontrado. Digite os dados.",VLOOKUP($L102,Atletas!$B$2:$F$101,2,FALSE)))</f>
        <v/>
      </c>
      <c r="O102" s="117" t="str">
        <f t="shared" ref="O102" si="587">G101</f>
        <v/>
      </c>
      <c r="P102" s="35">
        <f t="shared" ref="P102" si="588">D102</f>
        <v>0</v>
      </c>
      <c r="Q102" s="8">
        <f t="shared" si="397"/>
        <v>0</v>
      </c>
      <c r="R102" s="8">
        <f t="shared" ref="R102:R103" si="589">L102</f>
        <v>0</v>
      </c>
      <c r="S102" s="9" t="str">
        <f t="shared" ref="S102" si="590">E101</f>
        <v/>
      </c>
      <c r="T102" s="8" t="str">
        <f t="shared" ref="T102" si="591">F101</f>
        <v/>
      </c>
      <c r="U102" s="10">
        <f t="shared" ref="U102" ca="1" si="592">A101</f>
        <v>0</v>
      </c>
      <c r="V102" s="11" t="str">
        <f t="shared" ref="V102" si="593">C101</f>
        <v/>
      </c>
      <c r="W102" s="41"/>
    </row>
    <row r="103" spans="1:23" ht="20.100000000000001" customHeight="1" thickBot="1" x14ac:dyDescent="0.25">
      <c r="A103" s="247"/>
      <c r="B103" s="248"/>
      <c r="C103" s="242"/>
      <c r="D103" s="127"/>
      <c r="E103" s="244"/>
      <c r="F103" s="243"/>
      <c r="G103" s="245"/>
      <c r="H103" s="132"/>
      <c r="I103" s="133" t="str">
        <f ca="1">IF(H103="","",IF(VLOOKUP(H103,Geral!$B$42:$D$48,3,FALSE)="&lt;=",IF(YEAR(NOW())-YEAR(E101)&gt;VLOOKUP(H103,Geral!$B$42:$C$48,2,FALSE),"ý","þ"),IF(VLOOKUP(H103,Geral!$B$42:$D$48,3,FALSE)="&gt;=",IF(YEAR(NOW())-YEAR(E101)&lt;VLOOKUP(H103,Geral!$B$42:$C$48,2,FALSE),"ý","þ"))))</f>
        <v/>
      </c>
      <c r="J103" s="279"/>
      <c r="K103" s="141">
        <f ca="1">IF(H103="",0,IF(OR(H103 = Geral!$A$46,H103 = Geral!$A$48),Geral!$H$15,IF(YEAR(NOW())-YEAR(E101) &lt; 18,Geral!$I$15,Geral!$H$15)))</f>
        <v>0</v>
      </c>
      <c r="L103" s="191"/>
      <c r="M103" s="133" t="str">
        <f ca="1">IF(L103="","",IF(VLOOKUP($H103,Geral!$B$42:$D$48,3,FALSE)="&lt;=",IF(YEAR(NOW())-YEAR(VLOOKUP(L103,Atletas!$B$2:$D$101,3,FALSE))&gt;VLOOKUP($H103,Geral!$B$42:$C$48,2,FALSE),"ý","þ"),IF(VLOOKUP($H103,Geral!$B$42:$D$48,3,FALSE)="&gt;=",IF(YEAR(NOW())-YEAR(VLOOKUP(L103,Atletas!$B$2:$D$101,3,FALSE))&lt;VLOOKUP($H103,Geral!$B$42:$C$48,2,FALSE),"ý","þ"))))</f>
        <v/>
      </c>
      <c r="N103" s="142" t="str">
        <f>IF($L103="","",IF(IFERROR(VLOOKUP($L103,Atletas!$B$2:$F$101,2,FALSE),"") ="","Cadastro não encontrado. Digite os dados.",VLOOKUP($L103,Atletas!$B$2:$F$101,2,FALSE)))</f>
        <v/>
      </c>
      <c r="O103" s="118" t="str">
        <f t="shared" ref="O103" si="594">G101</f>
        <v/>
      </c>
      <c r="P103" s="36">
        <f t="shared" ref="P103" si="595">D102</f>
        <v>0</v>
      </c>
      <c r="Q103" s="13">
        <f t="shared" si="397"/>
        <v>0</v>
      </c>
      <c r="R103" s="13">
        <f t="shared" si="589"/>
        <v>0</v>
      </c>
      <c r="S103" s="14" t="str">
        <f>E101</f>
        <v/>
      </c>
      <c r="T103" s="13" t="str">
        <f>F101</f>
        <v/>
      </c>
      <c r="U103" s="15">
        <f t="shared" ref="U103" ca="1" si="596">A101</f>
        <v>0</v>
      </c>
      <c r="V103" s="16" t="str">
        <f t="shared" ref="V103" si="597">C101</f>
        <v/>
      </c>
      <c r="W103" s="41"/>
    </row>
    <row r="104" spans="1:23" ht="20.100000000000001" customHeight="1" x14ac:dyDescent="0.2">
      <c r="A104" s="247">
        <f t="shared" ref="A104" ca="1" si="598">SUM(K104:K106)</f>
        <v>0</v>
      </c>
      <c r="B104" s="248">
        <v>35</v>
      </c>
      <c r="C104" s="242" t="str">
        <f>IF($D105="","",IF(IFERROR(VLOOKUP($D105,Atletas!$B$2:$F$101,5,FALSE),"") ="","CLUBE",VLOOKUP($D105,Atletas!$B$2:$F$101,5,FALSE)))</f>
        <v/>
      </c>
      <c r="D104" s="127"/>
      <c r="E104" s="244" t="str">
        <f>IF($D105="","",IF(IFERROR(VLOOKUP($D105,Atletas!$B$2:$F$101,3,FALSE),"") ="","DD/MM/AAAA",VLOOKUP($D105,Atletas!$B$2:$F$101,3,FALSE)))</f>
        <v/>
      </c>
      <c r="F104" s="243" t="str">
        <f>IF($D105="","",IF(IFERROR(VLOOKUP($D105,Atletas!$B$2:$F$101,4,FALSE),"") ="","Gênero",VLOOKUP($D105,Atletas!$B$2:$F$101,4,FALSE)))</f>
        <v/>
      </c>
      <c r="G104" s="245" t="str">
        <f>IF($D105="","",IF(IFERROR(VLOOKUP($D105,Atletas!$B$2:$F$101,2,FALSE),"") ="","Cadastro não encontrado. Digite os dados.",VLOOKUP($D105,Atletas!$B$2:$F$101,2,FALSE)))</f>
        <v/>
      </c>
      <c r="H104" s="128"/>
      <c r="I104" s="129" t="str">
        <f ca="1">IF(H104="","",IF(VLOOKUP(H104,Geral!$B$13:$D$27,3,FALSE)="&lt;=",IF(YEAR(NOW())-YEAR(E104)&gt;VLOOKUP(H104,Geral!$B$13:$C$27,2,FALSE),"ý","þ"),IF(VLOOKUP(H104,Geral!$B$13:$D$27,3,FALSE)="&gt;=",IF(YEAR(NOW())-YEAR(E104)&lt;VLOOKUP(H104,Geral!$B$13:$C$27,2,FALSE),"ý","þ"))))</f>
        <v/>
      </c>
      <c r="J104" s="279"/>
      <c r="K104" s="138">
        <f ca="1">SUM(IF(J104="Sim",IF(H104="",0,IF(OR(H104 = Geral!$A$46,H104 = Geral!$A$48),Geral!$H$13,IF(YEAR(NOW())-YEAR(E104) &lt; 18,Geral!$I$17,Geral!$H$17))),0),IF(H104="",0,IF(OR(H104 = Geral!$A$46,H104 = Geral!$A$48),Geral!$H$13,IF(YEAR(NOW())-YEAR(E104) &lt; 18,Geral!$I$13,Geral!$H$13))))</f>
        <v>0</v>
      </c>
      <c r="L104" s="246"/>
      <c r="M104" s="246"/>
      <c r="N104" s="246"/>
      <c r="O104" s="116" t="str">
        <f t="shared" ref="O104" si="599">G104</f>
        <v/>
      </c>
      <c r="P104" s="59">
        <f t="shared" ref="P104" si="600">D105</f>
        <v>0</v>
      </c>
      <c r="Q104" s="60">
        <f t="shared" si="397"/>
        <v>0</v>
      </c>
      <c r="R104" s="60"/>
      <c r="S104" s="61" t="str">
        <f t="shared" ref="S104" si="601">E104</f>
        <v/>
      </c>
      <c r="T104" s="60" t="str">
        <f t="shared" ref="T104" si="602">F104</f>
        <v/>
      </c>
      <c r="U104" s="21">
        <f t="shared" ref="U104" ca="1" si="603">A104</f>
        <v>0</v>
      </c>
      <c r="V104" s="22" t="str">
        <f t="shared" ref="V104" si="604">C104</f>
        <v/>
      </c>
      <c r="W104" s="41"/>
    </row>
    <row r="105" spans="1:23" ht="20.100000000000001" customHeight="1" x14ac:dyDescent="0.2">
      <c r="A105" s="247"/>
      <c r="B105" s="248"/>
      <c r="C105" s="242"/>
      <c r="D105" s="160"/>
      <c r="E105" s="244"/>
      <c r="F105" s="243"/>
      <c r="G105" s="245"/>
      <c r="H105" s="130"/>
      <c r="I105" s="131" t="str">
        <f ca="1">IF(H105="","",IF(VLOOKUP(H105,Geral!$B$28:$D$41,3,FALSE)="&lt;=",IF(YEAR(NOW())-YEAR(E104)&gt;VLOOKUP(H105,Geral!$B$28:$C$41,2,FALSE),"ý","þ"),IF(VLOOKUP(H105,Geral!$B$28:$D$41,3,FALSE)="&gt;=",IF(YEAR(NOW())-YEAR(E104)&lt;VLOOKUP(H105,Geral!$B$28:$C$41,2,FALSE),"ý","þ"))))</f>
        <v/>
      </c>
      <c r="J105" s="279"/>
      <c r="K105" s="139">
        <f ca="1">IF(H105="",0,IF(OR(H105 = Geral!$A$46,H105 = Geral!$A$48),Geral!$H$15,IF(YEAR(NOW())-YEAR(E104) &lt; 18,Geral!$I$15,Geral!$H$15)))</f>
        <v>0</v>
      </c>
      <c r="L105" s="191"/>
      <c r="M105" s="131" t="str">
        <f ca="1">IF(L105="","",IF(VLOOKUP($H105,Geral!$B$28:$D$41,3,FALSE)="&lt;=",IF(YEAR(NOW())-YEAR(VLOOKUP(L105,Atletas!$B$2:$D$101,3,FALSE))&gt;VLOOKUP($H105,Geral!$B$28:$C$41,2,FALSE),"ý","þ"),IF(VLOOKUP($H105,Geral!$B$28:$D$41,3,FALSE)="&gt;=",IF(YEAR(NOW())-YEAR(VLOOKUP(L105,Atletas!$B$2:$D$101,3,FALSE))&lt;VLOOKUP($H105,Geral!$B$28:$C$41,2,FALSE),"ý","þ"))))</f>
        <v/>
      </c>
      <c r="N105" s="140" t="str">
        <f>IF($L105="","",IF(IFERROR(VLOOKUP($L105,Atletas!$B$2:$F$101,2,FALSE),"") ="","Cadastro não encontrado. Digite os dados.",VLOOKUP($L105,Atletas!$B$2:$F$101,2,FALSE)))</f>
        <v/>
      </c>
      <c r="O105" s="117" t="str">
        <f t="shared" ref="O105" si="605">G104</f>
        <v/>
      </c>
      <c r="P105" s="35">
        <f t="shared" ref="P105" si="606">D105</f>
        <v>0</v>
      </c>
      <c r="Q105" s="8">
        <f t="shared" si="397"/>
        <v>0</v>
      </c>
      <c r="R105" s="8">
        <f t="shared" ref="R105:R106" si="607">L105</f>
        <v>0</v>
      </c>
      <c r="S105" s="9" t="str">
        <f t="shared" ref="S105" si="608">E104</f>
        <v/>
      </c>
      <c r="T105" s="8" t="str">
        <f t="shared" ref="T105" si="609">F104</f>
        <v/>
      </c>
      <c r="U105" s="10">
        <f t="shared" ref="U105" ca="1" si="610">A104</f>
        <v>0</v>
      </c>
      <c r="V105" s="11" t="str">
        <f t="shared" ref="V105" si="611">C104</f>
        <v/>
      </c>
      <c r="W105" s="41"/>
    </row>
    <row r="106" spans="1:23" ht="20.100000000000001" customHeight="1" thickBot="1" x14ac:dyDescent="0.25">
      <c r="A106" s="247"/>
      <c r="B106" s="248"/>
      <c r="C106" s="242"/>
      <c r="D106" s="127"/>
      <c r="E106" s="244"/>
      <c r="F106" s="243"/>
      <c r="G106" s="245"/>
      <c r="H106" s="132"/>
      <c r="I106" s="133" t="str">
        <f ca="1">IF(H106="","",IF(VLOOKUP(H106,Geral!$B$42:$D$48,3,FALSE)="&lt;=",IF(YEAR(NOW())-YEAR(E104)&gt;VLOOKUP(H106,Geral!$B$42:$C$48,2,FALSE),"ý","þ"),IF(VLOOKUP(H106,Geral!$B$42:$D$48,3,FALSE)="&gt;=",IF(YEAR(NOW())-YEAR(E104)&lt;VLOOKUP(H106,Geral!$B$42:$C$48,2,FALSE),"ý","þ"))))</f>
        <v/>
      </c>
      <c r="J106" s="279"/>
      <c r="K106" s="141">
        <f ca="1">IF(H106="",0,IF(OR(H106 = Geral!$A$46,H106 = Geral!$A$48),Geral!$H$15,IF(YEAR(NOW())-YEAR(E104) &lt; 18,Geral!$I$15,Geral!$H$15)))</f>
        <v>0</v>
      </c>
      <c r="L106" s="191"/>
      <c r="M106" s="133" t="str">
        <f ca="1">IF(L106="","",IF(VLOOKUP($H106,Geral!$B$42:$D$48,3,FALSE)="&lt;=",IF(YEAR(NOW())-YEAR(VLOOKUP(L106,Atletas!$B$2:$D$101,3,FALSE))&gt;VLOOKUP($H106,Geral!$B$42:$C$48,2,FALSE),"ý","þ"),IF(VLOOKUP($H106,Geral!$B$42:$D$48,3,FALSE)="&gt;=",IF(YEAR(NOW())-YEAR(VLOOKUP(L106,Atletas!$B$2:$D$101,3,FALSE))&lt;VLOOKUP($H106,Geral!$B$42:$C$48,2,FALSE),"ý","þ"))))</f>
        <v/>
      </c>
      <c r="N106" s="142" t="str">
        <f>IF($L106="","",IF(IFERROR(VLOOKUP($L106,Atletas!$B$2:$F$101,2,FALSE),"") ="","Cadastro não encontrado. Digite os dados.",VLOOKUP($L106,Atletas!$B$2:$F$101,2,FALSE)))</f>
        <v/>
      </c>
      <c r="O106" s="118" t="str">
        <f t="shared" ref="O106" si="612">G104</f>
        <v/>
      </c>
      <c r="P106" s="36">
        <f t="shared" ref="P106" si="613">D105</f>
        <v>0</v>
      </c>
      <c r="Q106" s="13">
        <f t="shared" si="397"/>
        <v>0</v>
      </c>
      <c r="R106" s="13">
        <f t="shared" si="607"/>
        <v>0</v>
      </c>
      <c r="S106" s="14" t="str">
        <f>E104</f>
        <v/>
      </c>
      <c r="T106" s="13" t="str">
        <f>F104</f>
        <v/>
      </c>
      <c r="U106" s="15">
        <f t="shared" ref="U106" ca="1" si="614">A104</f>
        <v>0</v>
      </c>
      <c r="V106" s="16" t="str">
        <f t="shared" ref="V106" si="615">C104</f>
        <v/>
      </c>
      <c r="W106" s="41"/>
    </row>
    <row r="107" spans="1:23" ht="20.100000000000001" customHeight="1" x14ac:dyDescent="0.2">
      <c r="A107" s="247">
        <f t="shared" ref="A107" ca="1" si="616">SUM(K107:K109)</f>
        <v>0</v>
      </c>
      <c r="B107" s="248">
        <v>36</v>
      </c>
      <c r="C107" s="242" t="str">
        <f>IF($D108="","",IF(IFERROR(VLOOKUP($D108,Atletas!$B$2:$F$101,5,FALSE),"") ="","CLUBE",VLOOKUP($D108,Atletas!$B$2:$F$101,5,FALSE)))</f>
        <v/>
      </c>
      <c r="D107" s="127"/>
      <c r="E107" s="244" t="str">
        <f>IF($D108="","",IF(IFERROR(VLOOKUP($D108,Atletas!$B$2:$F$101,3,FALSE),"") ="","DD/MM/AAAA",VLOOKUP($D108,Atletas!$B$2:$F$101,3,FALSE)))</f>
        <v/>
      </c>
      <c r="F107" s="243" t="str">
        <f>IF($D108="","",IF(IFERROR(VLOOKUP($D108,Atletas!$B$2:$F$101,4,FALSE),"") ="","Gênero",VLOOKUP($D108,Atletas!$B$2:$F$101,4,FALSE)))</f>
        <v/>
      </c>
      <c r="G107" s="245" t="str">
        <f>IF($D108="","",IF(IFERROR(VLOOKUP($D108,Atletas!$B$2:$F$101,2,FALSE),"") ="","Cadastro não encontrado. Digite os dados.",VLOOKUP($D108,Atletas!$B$2:$F$101,2,FALSE)))</f>
        <v/>
      </c>
      <c r="H107" s="128"/>
      <c r="I107" s="129" t="str">
        <f ca="1">IF(H107="","",IF(VLOOKUP(H107,Geral!$B$13:$D$27,3,FALSE)="&lt;=",IF(YEAR(NOW())-YEAR(E107)&gt;VLOOKUP(H107,Geral!$B$13:$C$27,2,FALSE),"ý","þ"),IF(VLOOKUP(H107,Geral!$B$13:$D$27,3,FALSE)="&gt;=",IF(YEAR(NOW())-YEAR(E107)&lt;VLOOKUP(H107,Geral!$B$13:$C$27,2,FALSE),"ý","þ"))))</f>
        <v/>
      </c>
      <c r="J107" s="279"/>
      <c r="K107" s="138">
        <f ca="1">SUM(IF(J107="Sim",IF(H107="",0,IF(OR(H107 = Geral!$A$46,H107 = Geral!$A$48),Geral!$H$13,IF(YEAR(NOW())-YEAR(E107) &lt; 18,Geral!$I$17,Geral!$H$17))),0),IF(H107="",0,IF(OR(H107 = Geral!$A$46,H107 = Geral!$A$48),Geral!$H$13,IF(YEAR(NOW())-YEAR(E107) &lt; 18,Geral!$I$13,Geral!$H$13))))</f>
        <v>0</v>
      </c>
      <c r="L107" s="246"/>
      <c r="M107" s="246"/>
      <c r="N107" s="246"/>
      <c r="O107" s="116" t="str">
        <f t="shared" ref="O107" si="617">G107</f>
        <v/>
      </c>
      <c r="P107" s="59">
        <f t="shared" ref="P107" si="618">D108</f>
        <v>0</v>
      </c>
      <c r="Q107" s="60">
        <f t="shared" si="397"/>
        <v>0</v>
      </c>
      <c r="R107" s="60"/>
      <c r="S107" s="61" t="str">
        <f t="shared" ref="S107" si="619">E107</f>
        <v/>
      </c>
      <c r="T107" s="60" t="str">
        <f t="shared" ref="T107" si="620">F107</f>
        <v/>
      </c>
      <c r="U107" s="21">
        <f t="shared" ref="U107" ca="1" si="621">A107</f>
        <v>0</v>
      </c>
      <c r="V107" s="22" t="str">
        <f t="shared" ref="V107" si="622">C107</f>
        <v/>
      </c>
      <c r="W107" s="41"/>
    </row>
    <row r="108" spans="1:23" ht="20.100000000000001" customHeight="1" x14ac:dyDescent="0.2">
      <c r="A108" s="247"/>
      <c r="B108" s="248"/>
      <c r="C108" s="242"/>
      <c r="D108" s="160"/>
      <c r="E108" s="244"/>
      <c r="F108" s="243"/>
      <c r="G108" s="245"/>
      <c r="H108" s="130"/>
      <c r="I108" s="131" t="str">
        <f ca="1">IF(H108="","",IF(VLOOKUP(H108,Geral!$B$28:$D$41,3,FALSE)="&lt;=",IF(YEAR(NOW())-YEAR(E107)&gt;VLOOKUP(H108,Geral!$B$28:$C$41,2,FALSE),"ý","þ"),IF(VLOOKUP(H108,Geral!$B$28:$D$41,3,FALSE)="&gt;=",IF(YEAR(NOW())-YEAR(E107)&lt;VLOOKUP(H108,Geral!$B$28:$C$41,2,FALSE),"ý","þ"))))</f>
        <v/>
      </c>
      <c r="J108" s="279"/>
      <c r="K108" s="139">
        <f ca="1">IF(H108="",0,IF(OR(H108 = Geral!$A$46,H108 = Geral!$A$48),Geral!$H$15,IF(YEAR(NOW())-YEAR(E107) &lt; 18,Geral!$I$15,Geral!$H$15)))</f>
        <v>0</v>
      </c>
      <c r="L108" s="191"/>
      <c r="M108" s="131" t="str">
        <f ca="1">IF(L108="","",IF(VLOOKUP($H108,Geral!$B$28:$D$41,3,FALSE)="&lt;=",IF(YEAR(NOW())-YEAR(VLOOKUP(L108,Atletas!$B$2:$D$101,3,FALSE))&gt;VLOOKUP($H108,Geral!$B$28:$C$41,2,FALSE),"ý","þ"),IF(VLOOKUP($H108,Geral!$B$28:$D$41,3,FALSE)="&gt;=",IF(YEAR(NOW())-YEAR(VLOOKUP(L108,Atletas!$B$2:$D$101,3,FALSE))&lt;VLOOKUP($H108,Geral!$B$28:$C$41,2,FALSE),"ý","þ"))))</f>
        <v/>
      </c>
      <c r="N108" s="140" t="str">
        <f>IF($L108="","",IF(IFERROR(VLOOKUP($L108,Atletas!$B$2:$F$101,2,FALSE),"") ="","Cadastro não encontrado. Digite os dados.",VLOOKUP($L108,Atletas!$B$2:$F$101,2,FALSE)))</f>
        <v/>
      </c>
      <c r="O108" s="117" t="str">
        <f t="shared" ref="O108" si="623">G107</f>
        <v/>
      </c>
      <c r="P108" s="35">
        <f t="shared" ref="P108" si="624">D108</f>
        <v>0</v>
      </c>
      <c r="Q108" s="8">
        <f t="shared" si="397"/>
        <v>0</v>
      </c>
      <c r="R108" s="8">
        <f t="shared" ref="R108:R109" si="625">L108</f>
        <v>0</v>
      </c>
      <c r="S108" s="9" t="str">
        <f t="shared" ref="S108" si="626">E107</f>
        <v/>
      </c>
      <c r="T108" s="8" t="str">
        <f t="shared" ref="T108" si="627">F107</f>
        <v/>
      </c>
      <c r="U108" s="10">
        <f t="shared" ref="U108" ca="1" si="628">A107</f>
        <v>0</v>
      </c>
      <c r="V108" s="11" t="str">
        <f t="shared" ref="V108" si="629">C107</f>
        <v/>
      </c>
      <c r="W108" s="41"/>
    </row>
    <row r="109" spans="1:23" ht="20.100000000000001" customHeight="1" thickBot="1" x14ac:dyDescent="0.25">
      <c r="A109" s="247"/>
      <c r="B109" s="248"/>
      <c r="C109" s="242"/>
      <c r="D109" s="127"/>
      <c r="E109" s="244"/>
      <c r="F109" s="243"/>
      <c r="G109" s="245"/>
      <c r="H109" s="132"/>
      <c r="I109" s="133" t="str">
        <f ca="1">IF(H109="","",IF(VLOOKUP(H109,Geral!$B$42:$D$48,3,FALSE)="&lt;=",IF(YEAR(NOW())-YEAR(E107)&gt;VLOOKUP(H109,Geral!$B$42:$C$48,2,FALSE),"ý","þ"),IF(VLOOKUP(H109,Geral!$B$42:$D$48,3,FALSE)="&gt;=",IF(YEAR(NOW())-YEAR(E107)&lt;VLOOKUP(H109,Geral!$B$42:$C$48,2,FALSE),"ý","þ"))))</f>
        <v/>
      </c>
      <c r="J109" s="279"/>
      <c r="K109" s="141">
        <f ca="1">IF(H109="",0,IF(OR(H109 = Geral!$A$46,H109 = Geral!$A$48),Geral!$H$15,IF(YEAR(NOW())-YEAR(E107) &lt; 18,Geral!$I$15,Geral!$H$15)))</f>
        <v>0</v>
      </c>
      <c r="L109" s="191"/>
      <c r="M109" s="133" t="str">
        <f ca="1">IF(L109="","",IF(VLOOKUP($H109,Geral!$B$42:$D$48,3,FALSE)="&lt;=",IF(YEAR(NOW())-YEAR(VLOOKUP(L109,Atletas!$B$2:$D$101,3,FALSE))&gt;VLOOKUP($H109,Geral!$B$42:$C$48,2,FALSE),"ý","þ"),IF(VLOOKUP($H109,Geral!$B$42:$D$48,3,FALSE)="&gt;=",IF(YEAR(NOW())-YEAR(VLOOKUP(L109,Atletas!$B$2:$D$101,3,FALSE))&lt;VLOOKUP($H109,Geral!$B$42:$C$48,2,FALSE),"ý","þ"))))</f>
        <v/>
      </c>
      <c r="N109" s="142" t="str">
        <f>IF($L109="","",IF(IFERROR(VLOOKUP($L109,Atletas!$B$2:$F$101,2,FALSE),"") ="","Cadastro não encontrado. Digite os dados.",VLOOKUP($L109,Atletas!$B$2:$F$101,2,FALSE)))</f>
        <v/>
      </c>
      <c r="O109" s="118" t="str">
        <f t="shared" ref="O109" si="630">G107</f>
        <v/>
      </c>
      <c r="P109" s="36">
        <f t="shared" ref="P109" si="631">D108</f>
        <v>0</v>
      </c>
      <c r="Q109" s="13">
        <f t="shared" si="397"/>
        <v>0</v>
      </c>
      <c r="R109" s="13">
        <f t="shared" si="625"/>
        <v>0</v>
      </c>
      <c r="S109" s="14" t="str">
        <f>E107</f>
        <v/>
      </c>
      <c r="T109" s="13" t="str">
        <f>F107</f>
        <v/>
      </c>
      <c r="U109" s="15">
        <f t="shared" ref="U109" ca="1" si="632">A107</f>
        <v>0</v>
      </c>
      <c r="V109" s="16" t="str">
        <f t="shared" ref="V109" si="633">C107</f>
        <v/>
      </c>
      <c r="W109" s="41"/>
    </row>
    <row r="110" spans="1:23" ht="20.100000000000001" customHeight="1" x14ac:dyDescent="0.2">
      <c r="A110" s="247">
        <f t="shared" ref="A110" ca="1" si="634">SUM(K110:K112)</f>
        <v>0</v>
      </c>
      <c r="B110" s="248">
        <v>37</v>
      </c>
      <c r="C110" s="242" t="str">
        <f>IF($D111="","",IF(IFERROR(VLOOKUP($D111,Atletas!$B$2:$F$101,5,FALSE),"") ="","CLUBE",VLOOKUP($D111,Atletas!$B$2:$F$101,5,FALSE)))</f>
        <v/>
      </c>
      <c r="D110" s="127"/>
      <c r="E110" s="244" t="str">
        <f>IF($D111="","",IF(IFERROR(VLOOKUP($D111,Atletas!$B$2:$F$101,3,FALSE),"") ="","DD/MM/AAAA",VLOOKUP($D111,Atletas!$B$2:$F$101,3,FALSE)))</f>
        <v/>
      </c>
      <c r="F110" s="243" t="str">
        <f>IF($D111="","",IF(IFERROR(VLOOKUP($D111,Atletas!$B$2:$F$101,4,FALSE),"") ="","Gênero",VLOOKUP($D111,Atletas!$B$2:$F$101,4,FALSE)))</f>
        <v/>
      </c>
      <c r="G110" s="245" t="str">
        <f>IF($D111="","",IF(IFERROR(VLOOKUP($D111,Atletas!$B$2:$F$101,2,FALSE),"") ="","Cadastro não encontrado. Digite os dados.",VLOOKUP($D111,Atletas!$B$2:$F$101,2,FALSE)))</f>
        <v/>
      </c>
      <c r="H110" s="128"/>
      <c r="I110" s="129" t="str">
        <f ca="1">IF(H110="","",IF(VLOOKUP(H110,Geral!$B$13:$D$27,3,FALSE)="&lt;=",IF(YEAR(NOW())-YEAR(E110)&gt;VLOOKUP(H110,Geral!$B$13:$C$27,2,FALSE),"ý","þ"),IF(VLOOKUP(H110,Geral!$B$13:$D$27,3,FALSE)="&gt;=",IF(YEAR(NOW())-YEAR(E110)&lt;VLOOKUP(H110,Geral!$B$13:$C$27,2,FALSE),"ý","þ"))))</f>
        <v/>
      </c>
      <c r="J110" s="279"/>
      <c r="K110" s="138">
        <f ca="1">SUM(IF(J110="Sim",IF(H110="",0,IF(OR(H110 = Geral!$A$46,H110 = Geral!$A$48),Geral!$H$13,IF(YEAR(NOW())-YEAR(E110) &lt; 18,Geral!$I$17,Geral!$H$17))),0),IF(H110="",0,IF(OR(H110 = Geral!$A$46,H110 = Geral!$A$48),Geral!$H$13,IF(YEAR(NOW())-YEAR(E110) &lt; 18,Geral!$I$13,Geral!$H$13))))</f>
        <v>0</v>
      </c>
      <c r="L110" s="246"/>
      <c r="M110" s="246"/>
      <c r="N110" s="246"/>
      <c r="O110" s="116" t="str">
        <f t="shared" ref="O110" si="635">G110</f>
        <v/>
      </c>
      <c r="P110" s="59">
        <f t="shared" ref="P110" si="636">D111</f>
        <v>0</v>
      </c>
      <c r="Q110" s="60">
        <f t="shared" si="397"/>
        <v>0</v>
      </c>
      <c r="R110" s="60"/>
      <c r="S110" s="61" t="str">
        <f t="shared" ref="S110" si="637">E110</f>
        <v/>
      </c>
      <c r="T110" s="60" t="str">
        <f t="shared" ref="T110" si="638">F110</f>
        <v/>
      </c>
      <c r="U110" s="21">
        <f t="shared" ref="U110" ca="1" si="639">A110</f>
        <v>0</v>
      </c>
      <c r="V110" s="22" t="str">
        <f t="shared" ref="V110" si="640">C110</f>
        <v/>
      </c>
      <c r="W110" s="41"/>
    </row>
    <row r="111" spans="1:23" ht="20.100000000000001" customHeight="1" x14ac:dyDescent="0.2">
      <c r="A111" s="247"/>
      <c r="B111" s="248"/>
      <c r="C111" s="242"/>
      <c r="D111" s="160"/>
      <c r="E111" s="244"/>
      <c r="F111" s="243"/>
      <c r="G111" s="245"/>
      <c r="H111" s="130"/>
      <c r="I111" s="131" t="str">
        <f ca="1">IF(H111="","",IF(VLOOKUP(H111,Geral!$B$28:$D$41,3,FALSE)="&lt;=",IF(YEAR(NOW())-YEAR(E110)&gt;VLOOKUP(H111,Geral!$B$28:$C$41,2,FALSE),"ý","þ"),IF(VLOOKUP(H111,Geral!$B$28:$D$41,3,FALSE)="&gt;=",IF(YEAR(NOW())-YEAR(E110)&lt;VLOOKUP(H111,Geral!$B$28:$C$41,2,FALSE),"ý","þ"))))</f>
        <v/>
      </c>
      <c r="J111" s="279"/>
      <c r="K111" s="139">
        <f ca="1">IF(H111="",0,IF(OR(H111 = Geral!$A$46,H111 = Geral!$A$48),Geral!$H$15,IF(YEAR(NOW())-YEAR(E110) &lt; 18,Geral!$I$15,Geral!$H$15)))</f>
        <v>0</v>
      </c>
      <c r="L111" s="191"/>
      <c r="M111" s="131" t="str">
        <f ca="1">IF(L111="","",IF(VLOOKUP($H111,Geral!$B$28:$D$41,3,FALSE)="&lt;=",IF(YEAR(NOW())-YEAR(VLOOKUP(L111,Atletas!$B$2:$D$101,3,FALSE))&gt;VLOOKUP($H111,Geral!$B$28:$C$41,2,FALSE),"ý","þ"),IF(VLOOKUP($H111,Geral!$B$28:$D$41,3,FALSE)="&gt;=",IF(YEAR(NOW())-YEAR(VLOOKUP(L111,Atletas!$B$2:$D$101,3,FALSE))&lt;VLOOKUP($H111,Geral!$B$28:$C$41,2,FALSE),"ý","þ"))))</f>
        <v/>
      </c>
      <c r="N111" s="140" t="str">
        <f>IF($L111="","",IF(IFERROR(VLOOKUP($L111,Atletas!$B$2:$F$101,2,FALSE),"") ="","Cadastro não encontrado. Digite os dados.",VLOOKUP($L111,Atletas!$B$2:$F$101,2,FALSE)))</f>
        <v/>
      </c>
      <c r="O111" s="117" t="str">
        <f t="shared" ref="O111" si="641">G110</f>
        <v/>
      </c>
      <c r="P111" s="35">
        <f t="shared" ref="P111" si="642">D111</f>
        <v>0</v>
      </c>
      <c r="Q111" s="8">
        <f t="shared" si="397"/>
        <v>0</v>
      </c>
      <c r="R111" s="8">
        <f t="shared" ref="R111:R112" si="643">L111</f>
        <v>0</v>
      </c>
      <c r="S111" s="9" t="str">
        <f t="shared" ref="S111" si="644">E110</f>
        <v/>
      </c>
      <c r="T111" s="8" t="str">
        <f t="shared" ref="T111" si="645">F110</f>
        <v/>
      </c>
      <c r="U111" s="10">
        <f t="shared" ref="U111" ca="1" si="646">A110</f>
        <v>0</v>
      </c>
      <c r="V111" s="11" t="str">
        <f t="shared" ref="V111" si="647">C110</f>
        <v/>
      </c>
      <c r="W111" s="41"/>
    </row>
    <row r="112" spans="1:23" ht="20.100000000000001" customHeight="1" thickBot="1" x14ac:dyDescent="0.25">
      <c r="A112" s="247"/>
      <c r="B112" s="248"/>
      <c r="C112" s="242"/>
      <c r="D112" s="127"/>
      <c r="E112" s="244"/>
      <c r="F112" s="243"/>
      <c r="G112" s="245"/>
      <c r="H112" s="132"/>
      <c r="I112" s="133" t="str">
        <f ca="1">IF(H112="","",IF(VLOOKUP(H112,Geral!$B$42:$D$48,3,FALSE)="&lt;=",IF(YEAR(NOW())-YEAR(E110)&gt;VLOOKUP(H112,Geral!$B$42:$C$48,2,FALSE),"ý","þ"),IF(VLOOKUP(H112,Geral!$B$42:$D$48,3,FALSE)="&gt;=",IF(YEAR(NOW())-YEAR(E110)&lt;VLOOKUP(H112,Geral!$B$42:$C$48,2,FALSE),"ý","þ"))))</f>
        <v/>
      </c>
      <c r="J112" s="279"/>
      <c r="K112" s="141">
        <f ca="1">IF(H112="",0,IF(OR(H112 = Geral!$A$46,H112 = Geral!$A$48),Geral!$H$15,IF(YEAR(NOW())-YEAR(E110) &lt; 18,Geral!$I$15,Geral!$H$15)))</f>
        <v>0</v>
      </c>
      <c r="L112" s="192"/>
      <c r="M112" s="133" t="str">
        <f ca="1">IF(L112="","",IF(VLOOKUP($H112,Geral!$B$42:$D$48,3,FALSE)="&lt;=",IF(YEAR(NOW())-YEAR(VLOOKUP(L112,Atletas!$B$2:$D$101,3,FALSE))&gt;VLOOKUP($H112,Geral!$B$42:$C$48,2,FALSE),"ý","þ"),IF(VLOOKUP($H112,Geral!$B$42:$D$48,3,FALSE)="&gt;=",IF(YEAR(NOW())-YEAR(VLOOKUP(L112,Atletas!$B$2:$D$101,3,FALSE))&lt;VLOOKUP($H112,Geral!$B$42:$C$48,2,FALSE),"ý","þ"))))</f>
        <v/>
      </c>
      <c r="N112" s="142" t="str">
        <f>IF($L112="","",IF(IFERROR(VLOOKUP($L112,Atletas!$B$2:$F$101,2,FALSE),"") ="","Cadastro não encontrado. Digite os dados.",VLOOKUP($L112,Atletas!$B$2:$F$101,2,FALSE)))</f>
        <v/>
      </c>
      <c r="O112" s="118" t="str">
        <f t="shared" ref="O112" si="648">G110</f>
        <v/>
      </c>
      <c r="P112" s="36">
        <f t="shared" ref="P112" si="649">D111</f>
        <v>0</v>
      </c>
      <c r="Q112" s="13">
        <f t="shared" si="397"/>
        <v>0</v>
      </c>
      <c r="R112" s="13">
        <f t="shared" si="643"/>
        <v>0</v>
      </c>
      <c r="S112" s="14" t="str">
        <f>E110</f>
        <v/>
      </c>
      <c r="T112" s="13" t="str">
        <f>F110</f>
        <v/>
      </c>
      <c r="U112" s="15">
        <f t="shared" ref="U112" ca="1" si="650">A110</f>
        <v>0</v>
      </c>
      <c r="V112" s="16" t="str">
        <f t="shared" ref="V112" si="651">C110</f>
        <v/>
      </c>
      <c r="W112" s="41"/>
    </row>
    <row r="113" spans="1:23" ht="20.100000000000001" customHeight="1" x14ac:dyDescent="0.2">
      <c r="A113" s="247">
        <f t="shared" ref="A113" ca="1" si="652">SUM(K113:K115)</f>
        <v>0</v>
      </c>
      <c r="B113" s="248">
        <v>38</v>
      </c>
      <c r="C113" s="242" t="str">
        <f>IF($D114="","",IF(IFERROR(VLOOKUP($D114,Atletas!$B$2:$F$101,5,FALSE),"") ="","CLUBE",VLOOKUP($D114,Atletas!$B$2:$F$101,5,FALSE)))</f>
        <v/>
      </c>
      <c r="D113" s="127"/>
      <c r="E113" s="244" t="str">
        <f>IF($D114="","",IF(IFERROR(VLOOKUP($D114,Atletas!$B$2:$F$101,3,FALSE),"") ="","DD/MM/AAAA",VLOOKUP($D114,Atletas!$B$2:$F$101,3,FALSE)))</f>
        <v/>
      </c>
      <c r="F113" s="243" t="str">
        <f>IF($D114="","",IF(IFERROR(VLOOKUP($D114,Atletas!$B$2:$F$101,4,FALSE),"") ="","Gênero",VLOOKUP($D114,Atletas!$B$2:$F$101,4,FALSE)))</f>
        <v/>
      </c>
      <c r="G113" s="245" t="str">
        <f>IF($D114="","",IF(IFERROR(VLOOKUP($D114,Atletas!$B$2:$F$101,2,FALSE),"") ="","Cadastro não encontrado. Digite os dados.",VLOOKUP($D114,Atletas!$B$2:$F$101,2,FALSE)))</f>
        <v/>
      </c>
      <c r="H113" s="128"/>
      <c r="I113" s="129" t="str">
        <f ca="1">IF(H113="","",IF(VLOOKUP(H113,Geral!$B$13:$D$27,3,FALSE)="&lt;=",IF(YEAR(NOW())-YEAR(E113)&gt;VLOOKUP(H113,Geral!$B$13:$C$27,2,FALSE),"ý","þ"),IF(VLOOKUP(H113,Geral!$B$13:$D$27,3,FALSE)="&gt;=",IF(YEAR(NOW())-YEAR(E113)&lt;VLOOKUP(H113,Geral!$B$13:$C$27,2,FALSE),"ý","þ"))))</f>
        <v/>
      </c>
      <c r="J113" s="279"/>
      <c r="K113" s="138">
        <f ca="1">SUM(IF(J113="Sim",IF(H113="",0,IF(OR(H113 = Geral!$A$46,H113 = Geral!$A$48),Geral!$H$13,IF(YEAR(NOW())-YEAR(E113) &lt; 18,Geral!$I$17,Geral!$H$17))),0),IF(H113="",0,IF(OR(H113 = Geral!$A$46,H113 = Geral!$A$48),Geral!$H$13,IF(YEAR(NOW())-YEAR(E113) &lt; 18,Geral!$I$13,Geral!$H$13))))</f>
        <v>0</v>
      </c>
      <c r="L113" s="246"/>
      <c r="M113" s="246"/>
      <c r="N113" s="246"/>
      <c r="O113" s="116" t="str">
        <f t="shared" ref="O113" si="653">G113</f>
        <v/>
      </c>
      <c r="P113" s="59">
        <f t="shared" ref="P113" si="654">D114</f>
        <v>0</v>
      </c>
      <c r="Q113" s="60">
        <f t="shared" si="397"/>
        <v>0</v>
      </c>
      <c r="R113" s="60"/>
      <c r="S113" s="61" t="str">
        <f t="shared" ref="S113" si="655">E113</f>
        <v/>
      </c>
      <c r="T113" s="60" t="str">
        <f t="shared" ref="T113" si="656">F113</f>
        <v/>
      </c>
      <c r="U113" s="21">
        <f t="shared" ref="U113" ca="1" si="657">A113</f>
        <v>0</v>
      </c>
      <c r="V113" s="22" t="str">
        <f t="shared" ref="V113" si="658">C113</f>
        <v/>
      </c>
      <c r="W113" s="41"/>
    </row>
    <row r="114" spans="1:23" ht="20.100000000000001" customHeight="1" x14ac:dyDescent="0.2">
      <c r="A114" s="247"/>
      <c r="B114" s="248"/>
      <c r="C114" s="242"/>
      <c r="D114" s="160"/>
      <c r="E114" s="244"/>
      <c r="F114" s="243"/>
      <c r="G114" s="245"/>
      <c r="H114" s="130"/>
      <c r="I114" s="131" t="str">
        <f ca="1">IF(H114="","",IF(VLOOKUP(H114,Geral!$B$28:$D$41,3,FALSE)="&lt;=",IF(YEAR(NOW())-YEAR(E113)&gt;VLOOKUP(H114,Geral!$B$28:$C$41,2,FALSE),"ý","þ"),IF(VLOOKUP(H114,Geral!$B$28:$D$41,3,FALSE)="&gt;=",IF(YEAR(NOW())-YEAR(E113)&lt;VLOOKUP(H114,Geral!$B$28:$C$41,2,FALSE),"ý","þ"))))</f>
        <v/>
      </c>
      <c r="J114" s="279"/>
      <c r="K114" s="139">
        <f ca="1">IF(H114="",0,IF(OR(H114 = Geral!$A$46,H114 = Geral!$A$48),Geral!$H$15,IF(YEAR(NOW())-YEAR(E113) &lt; 18,Geral!$I$15,Geral!$H$15)))</f>
        <v>0</v>
      </c>
      <c r="L114" s="191"/>
      <c r="M114" s="131" t="str">
        <f ca="1">IF(L114="","",IF(VLOOKUP($H114,Geral!$B$28:$D$41,3,FALSE)="&lt;=",IF(YEAR(NOW())-YEAR(VLOOKUP(L114,Atletas!$B$2:$D$101,3,FALSE))&gt;VLOOKUP($H114,Geral!$B$28:$C$41,2,FALSE),"ý","þ"),IF(VLOOKUP($H114,Geral!$B$28:$D$41,3,FALSE)="&gt;=",IF(YEAR(NOW())-YEAR(VLOOKUP(L114,Atletas!$B$2:$D$101,3,FALSE))&lt;VLOOKUP($H114,Geral!$B$28:$C$41,2,FALSE),"ý","þ"))))</f>
        <v/>
      </c>
      <c r="N114" s="140" t="str">
        <f>IF($L114="","",IF(IFERROR(VLOOKUP($L114,Atletas!$B$2:$F$101,2,FALSE),"") ="","Cadastro não encontrado. Digite os dados.",VLOOKUP($L114,Atletas!$B$2:$F$101,2,FALSE)))</f>
        <v/>
      </c>
      <c r="O114" s="117" t="str">
        <f t="shared" ref="O114" si="659">G113</f>
        <v/>
      </c>
      <c r="P114" s="35">
        <f t="shared" ref="P114" si="660">D114</f>
        <v>0</v>
      </c>
      <c r="Q114" s="8">
        <f t="shared" si="397"/>
        <v>0</v>
      </c>
      <c r="R114" s="8">
        <f t="shared" ref="R114:R115" si="661">L114</f>
        <v>0</v>
      </c>
      <c r="S114" s="9" t="str">
        <f t="shared" ref="S114" si="662">E113</f>
        <v/>
      </c>
      <c r="T114" s="8" t="str">
        <f t="shared" ref="T114" si="663">F113</f>
        <v/>
      </c>
      <c r="U114" s="10">
        <f t="shared" ref="U114" ca="1" si="664">A113</f>
        <v>0</v>
      </c>
      <c r="V114" s="11" t="str">
        <f t="shared" ref="V114" si="665">C113</f>
        <v/>
      </c>
      <c r="W114" s="41"/>
    </row>
    <row r="115" spans="1:23" ht="20.100000000000001" customHeight="1" thickBot="1" x14ac:dyDescent="0.25">
      <c r="A115" s="247"/>
      <c r="B115" s="248"/>
      <c r="C115" s="242"/>
      <c r="D115" s="127"/>
      <c r="E115" s="244"/>
      <c r="F115" s="243"/>
      <c r="G115" s="245"/>
      <c r="H115" s="132"/>
      <c r="I115" s="133" t="str">
        <f ca="1">IF(H115="","",IF(VLOOKUP(H115,Geral!$B$42:$D$48,3,FALSE)="&lt;=",IF(YEAR(NOW())-YEAR(E113)&gt;VLOOKUP(H115,Geral!$B$42:$C$48,2,FALSE),"ý","þ"),IF(VLOOKUP(H115,Geral!$B$42:$D$48,3,FALSE)="&gt;=",IF(YEAR(NOW())-YEAR(E113)&lt;VLOOKUP(H115,Geral!$B$42:$C$48,2,FALSE),"ý","þ"))))</f>
        <v/>
      </c>
      <c r="J115" s="279"/>
      <c r="K115" s="141">
        <f ca="1">IF(H115="",0,IF(OR(H115 = Geral!$A$46,H115 = Geral!$A$48),Geral!$H$15,IF(YEAR(NOW())-YEAR(E113) &lt; 18,Geral!$I$15,Geral!$H$15)))</f>
        <v>0</v>
      </c>
      <c r="L115" s="191"/>
      <c r="M115" s="133" t="str">
        <f ca="1">IF(L115="","",IF(VLOOKUP($H115,Geral!$B$42:$D$48,3,FALSE)="&lt;=",IF(YEAR(NOW())-YEAR(VLOOKUP(L115,Atletas!$B$2:$D$101,3,FALSE))&gt;VLOOKUP($H115,Geral!$B$42:$C$48,2,FALSE),"ý","þ"),IF(VLOOKUP($H115,Geral!$B$42:$D$48,3,FALSE)="&gt;=",IF(YEAR(NOW())-YEAR(VLOOKUP(L115,Atletas!$B$2:$D$101,3,FALSE))&lt;VLOOKUP($H115,Geral!$B$42:$C$48,2,FALSE),"ý","þ"))))</f>
        <v/>
      </c>
      <c r="N115" s="142" t="str">
        <f>IF($L115="","",IF(IFERROR(VLOOKUP($L115,Atletas!$B$2:$F$101,2,FALSE),"") ="","Cadastro não encontrado. Digite os dados.",VLOOKUP($L115,Atletas!$B$2:$F$101,2,FALSE)))</f>
        <v/>
      </c>
      <c r="O115" s="118" t="str">
        <f t="shared" ref="O115" si="666">G113</f>
        <v/>
      </c>
      <c r="P115" s="36">
        <f t="shared" ref="P115" si="667">D114</f>
        <v>0</v>
      </c>
      <c r="Q115" s="13">
        <f t="shared" si="397"/>
        <v>0</v>
      </c>
      <c r="R115" s="13">
        <f t="shared" si="661"/>
        <v>0</v>
      </c>
      <c r="S115" s="14" t="str">
        <f>E113</f>
        <v/>
      </c>
      <c r="T115" s="13" t="str">
        <f>F113</f>
        <v/>
      </c>
      <c r="U115" s="15">
        <f t="shared" ref="U115" ca="1" si="668">A113</f>
        <v>0</v>
      </c>
      <c r="V115" s="16" t="str">
        <f t="shared" ref="V115" si="669">C113</f>
        <v/>
      </c>
      <c r="W115" s="41"/>
    </row>
    <row r="116" spans="1:23" ht="20.100000000000001" customHeight="1" x14ac:dyDescent="0.2">
      <c r="A116" s="247">
        <f t="shared" ref="A116" ca="1" si="670">SUM(K116:K118)</f>
        <v>0</v>
      </c>
      <c r="B116" s="248">
        <v>39</v>
      </c>
      <c r="C116" s="242" t="str">
        <f>IF($D117="","",IF(IFERROR(VLOOKUP($D117,Atletas!$B$2:$F$101,5,FALSE),"") ="","CLUBE",VLOOKUP($D117,Atletas!$B$2:$F$101,5,FALSE)))</f>
        <v/>
      </c>
      <c r="D116" s="127"/>
      <c r="E116" s="244" t="str">
        <f>IF($D117="","",IF(IFERROR(VLOOKUP($D117,Atletas!$B$2:$F$101,3,FALSE),"") ="","DD/MM/AAAA",VLOOKUP($D117,Atletas!$B$2:$F$101,3,FALSE)))</f>
        <v/>
      </c>
      <c r="F116" s="243" t="str">
        <f>IF($D117="","",IF(IFERROR(VLOOKUP($D117,Atletas!$B$2:$F$101,4,FALSE),"") ="","Gênero",VLOOKUP($D117,Atletas!$B$2:$F$101,4,FALSE)))</f>
        <v/>
      </c>
      <c r="G116" s="245" t="str">
        <f>IF($D117="","",IF(IFERROR(VLOOKUP($D117,Atletas!$B$2:$F$101,2,FALSE),"") ="","Cadastro não encontrado. Digite os dados.",VLOOKUP($D117,Atletas!$B$2:$F$101,2,FALSE)))</f>
        <v/>
      </c>
      <c r="H116" s="128"/>
      <c r="I116" s="129" t="str">
        <f ca="1">IF(H116="","",IF(VLOOKUP(H116,Geral!$B$13:$D$27,3,FALSE)="&lt;=",IF(YEAR(NOW())-YEAR(E116)&gt;VLOOKUP(H116,Geral!$B$13:$C$27,2,FALSE),"ý","þ"),IF(VLOOKUP(H116,Geral!$B$13:$D$27,3,FALSE)="&gt;=",IF(YEAR(NOW())-YEAR(E116)&lt;VLOOKUP(H116,Geral!$B$13:$C$27,2,FALSE),"ý","þ"))))</f>
        <v/>
      </c>
      <c r="J116" s="279"/>
      <c r="K116" s="138">
        <f ca="1">SUM(IF(J116="Sim",IF(H116="",0,IF(OR(H116 = Geral!$A$46,H116 = Geral!$A$48),Geral!$H$13,IF(YEAR(NOW())-YEAR(E116) &lt; 18,Geral!$I$17,Geral!$H$17))),0),IF(H116="",0,IF(OR(H116 = Geral!$A$46,H116 = Geral!$A$48),Geral!$H$13,IF(YEAR(NOW())-YEAR(E116) &lt; 18,Geral!$I$13,Geral!$H$13))))</f>
        <v>0</v>
      </c>
      <c r="L116" s="246"/>
      <c r="M116" s="246"/>
      <c r="N116" s="246"/>
      <c r="O116" s="116" t="str">
        <f t="shared" ref="O116" si="671">G116</f>
        <v/>
      </c>
      <c r="P116" s="59">
        <f t="shared" ref="P116" si="672">D117</f>
        <v>0</v>
      </c>
      <c r="Q116" s="60">
        <f t="shared" si="397"/>
        <v>0</v>
      </c>
      <c r="R116" s="60"/>
      <c r="S116" s="61" t="str">
        <f t="shared" ref="S116" si="673">E116</f>
        <v/>
      </c>
      <c r="T116" s="60" t="str">
        <f t="shared" ref="T116" si="674">F116</f>
        <v/>
      </c>
      <c r="U116" s="21">
        <f t="shared" ref="U116" ca="1" si="675">A116</f>
        <v>0</v>
      </c>
      <c r="V116" s="22" t="str">
        <f t="shared" ref="V116" si="676">C116</f>
        <v/>
      </c>
      <c r="W116" s="41"/>
    </row>
    <row r="117" spans="1:23" ht="20.100000000000001" customHeight="1" x14ac:dyDescent="0.2">
      <c r="A117" s="247"/>
      <c r="B117" s="248"/>
      <c r="C117" s="242"/>
      <c r="D117" s="160"/>
      <c r="E117" s="244"/>
      <c r="F117" s="243"/>
      <c r="G117" s="245"/>
      <c r="H117" s="130"/>
      <c r="I117" s="131" t="str">
        <f ca="1">IF(H117="","",IF(VLOOKUP(H117,Geral!$B$28:$D$41,3,FALSE)="&lt;=",IF(YEAR(NOW())-YEAR(E116)&gt;VLOOKUP(H117,Geral!$B$28:$C$41,2,FALSE),"ý","þ"),IF(VLOOKUP(H117,Geral!$B$28:$D$41,3,FALSE)="&gt;=",IF(YEAR(NOW())-YEAR(E116)&lt;VLOOKUP(H117,Geral!$B$28:$C$41,2,FALSE),"ý","þ"))))</f>
        <v/>
      </c>
      <c r="J117" s="279"/>
      <c r="K117" s="139">
        <f ca="1">IF(H117="",0,IF(OR(H117 = Geral!$A$46,H117 = Geral!$A$48),Geral!$H$15,IF(YEAR(NOW())-YEAR(E116) &lt; 18,Geral!$I$15,Geral!$H$15)))</f>
        <v>0</v>
      </c>
      <c r="L117" s="191"/>
      <c r="M117" s="131" t="str">
        <f ca="1">IF(L117="","",IF(VLOOKUP($H117,Geral!$B$28:$D$41,3,FALSE)="&lt;=",IF(YEAR(NOW())-YEAR(VLOOKUP(L117,Atletas!$B$2:$D$101,3,FALSE))&gt;VLOOKUP($H117,Geral!$B$28:$C$41,2,FALSE),"ý","þ"),IF(VLOOKUP($H117,Geral!$B$28:$D$41,3,FALSE)="&gt;=",IF(YEAR(NOW())-YEAR(VLOOKUP(L117,Atletas!$B$2:$D$101,3,FALSE))&lt;VLOOKUP($H117,Geral!$B$28:$C$41,2,FALSE),"ý","þ"))))</f>
        <v/>
      </c>
      <c r="N117" s="140" t="str">
        <f>IF($L117="","",IF(IFERROR(VLOOKUP($L117,Atletas!$B$2:$F$101,2,FALSE),"") ="","Cadastro não encontrado. Digite os dados.",VLOOKUP($L117,Atletas!$B$2:$F$101,2,FALSE)))</f>
        <v/>
      </c>
      <c r="O117" s="117" t="str">
        <f t="shared" ref="O117" si="677">G116</f>
        <v/>
      </c>
      <c r="P117" s="35">
        <f t="shared" ref="P117" si="678">D117</f>
        <v>0</v>
      </c>
      <c r="Q117" s="8">
        <f t="shared" si="397"/>
        <v>0</v>
      </c>
      <c r="R117" s="8">
        <f t="shared" ref="R117:R118" si="679">L117</f>
        <v>0</v>
      </c>
      <c r="S117" s="9" t="str">
        <f t="shared" ref="S117" si="680">E116</f>
        <v/>
      </c>
      <c r="T117" s="8" t="str">
        <f t="shared" ref="T117" si="681">F116</f>
        <v/>
      </c>
      <c r="U117" s="10">
        <f t="shared" ref="U117" ca="1" si="682">A116</f>
        <v>0</v>
      </c>
      <c r="V117" s="11" t="str">
        <f t="shared" ref="V117" si="683">C116</f>
        <v/>
      </c>
      <c r="W117" s="41"/>
    </row>
    <row r="118" spans="1:23" ht="20.100000000000001" customHeight="1" thickBot="1" x14ac:dyDescent="0.25">
      <c r="A118" s="247"/>
      <c r="B118" s="248"/>
      <c r="C118" s="242"/>
      <c r="D118" s="127"/>
      <c r="E118" s="244"/>
      <c r="F118" s="243"/>
      <c r="G118" s="245"/>
      <c r="H118" s="132"/>
      <c r="I118" s="133" t="str">
        <f ca="1">IF(H118="","",IF(VLOOKUP(H118,Geral!$B$42:$D$48,3,FALSE)="&lt;=",IF(YEAR(NOW())-YEAR(E116)&gt;VLOOKUP(H118,Geral!$B$42:$C$48,2,FALSE),"ý","þ"),IF(VLOOKUP(H118,Geral!$B$42:$D$48,3,FALSE)="&gt;=",IF(YEAR(NOW())-YEAR(E116)&lt;VLOOKUP(H118,Geral!$B$42:$C$48,2,FALSE),"ý","þ"))))</f>
        <v/>
      </c>
      <c r="J118" s="279"/>
      <c r="K118" s="141">
        <f ca="1">IF(H118="",0,IF(OR(H118 = Geral!$A$46,H118 = Geral!$A$48),Geral!$H$15,IF(YEAR(NOW())-YEAR(E116) &lt; 18,Geral!$I$15,Geral!$H$15)))</f>
        <v>0</v>
      </c>
      <c r="L118" s="191"/>
      <c r="M118" s="133" t="str">
        <f ca="1">IF(L118="","",IF(VLOOKUP($H118,Geral!$B$42:$D$48,3,FALSE)="&lt;=",IF(YEAR(NOW())-YEAR(VLOOKUP(L118,Atletas!$B$2:$D$101,3,FALSE))&gt;VLOOKUP($H118,Geral!$B$42:$C$48,2,FALSE),"ý","þ"),IF(VLOOKUP($H118,Geral!$B$42:$D$48,3,FALSE)="&gt;=",IF(YEAR(NOW())-YEAR(VLOOKUP(L118,Atletas!$B$2:$D$101,3,FALSE))&lt;VLOOKUP($H118,Geral!$B$42:$C$48,2,FALSE),"ý","þ"))))</f>
        <v/>
      </c>
      <c r="N118" s="142" t="str">
        <f>IF($L118="","",IF(IFERROR(VLOOKUP($L118,Atletas!$B$2:$F$101,2,FALSE),"") ="","Cadastro não encontrado. Digite os dados.",VLOOKUP($L118,Atletas!$B$2:$F$101,2,FALSE)))</f>
        <v/>
      </c>
      <c r="O118" s="118" t="str">
        <f t="shared" ref="O118" si="684">G116</f>
        <v/>
      </c>
      <c r="P118" s="36">
        <f t="shared" ref="P118" si="685">D117</f>
        <v>0</v>
      </c>
      <c r="Q118" s="13">
        <f t="shared" si="397"/>
        <v>0</v>
      </c>
      <c r="R118" s="13">
        <f t="shared" si="679"/>
        <v>0</v>
      </c>
      <c r="S118" s="14" t="str">
        <f>E116</f>
        <v/>
      </c>
      <c r="T118" s="13" t="str">
        <f>F116</f>
        <v/>
      </c>
      <c r="U118" s="15">
        <f t="shared" ref="U118" ca="1" si="686">A116</f>
        <v>0</v>
      </c>
      <c r="V118" s="16" t="str">
        <f t="shared" ref="V118" si="687">C116</f>
        <v/>
      </c>
      <c r="W118" s="41"/>
    </row>
    <row r="119" spans="1:23" ht="20.100000000000001" customHeight="1" x14ac:dyDescent="0.2">
      <c r="A119" s="247">
        <f t="shared" ref="A119" ca="1" si="688">SUM(K119:K121)</f>
        <v>0</v>
      </c>
      <c r="B119" s="248">
        <v>40</v>
      </c>
      <c r="C119" s="242" t="str">
        <f>IF($D120="","",IF(IFERROR(VLOOKUP($D120,Atletas!$B$2:$F$101,5,FALSE),"") ="","CLUBE",VLOOKUP($D120,Atletas!$B$2:$F$101,5,FALSE)))</f>
        <v/>
      </c>
      <c r="D119" s="127"/>
      <c r="E119" s="244" t="str">
        <f>IF($D120="","",IF(IFERROR(VLOOKUP($D120,Atletas!$B$2:$F$101,3,FALSE),"") ="","DD/MM/AAAA",VLOOKUP($D120,Atletas!$B$2:$F$101,3,FALSE)))</f>
        <v/>
      </c>
      <c r="F119" s="243" t="str">
        <f>IF($D120="","",IF(IFERROR(VLOOKUP($D120,Atletas!$B$2:$F$101,4,FALSE),"") ="","Gênero",VLOOKUP($D120,Atletas!$B$2:$F$101,4,FALSE)))</f>
        <v/>
      </c>
      <c r="G119" s="245" t="str">
        <f>IF($D120="","",IF(IFERROR(VLOOKUP($D120,Atletas!$B$2:$F$101,2,FALSE),"") ="","Cadastro não encontrado. Digite os dados.",VLOOKUP($D120,Atletas!$B$2:$F$101,2,FALSE)))</f>
        <v/>
      </c>
      <c r="H119" s="128"/>
      <c r="I119" s="129" t="str">
        <f ca="1">IF(H119="","",IF(VLOOKUP(H119,Geral!$B$13:$D$27,3,FALSE)="&lt;=",IF(YEAR(NOW())-YEAR(E119)&gt;VLOOKUP(H119,Geral!$B$13:$C$27,2,FALSE),"ý","þ"),IF(VLOOKUP(H119,Geral!$B$13:$D$27,3,FALSE)="&gt;=",IF(YEAR(NOW())-YEAR(E119)&lt;VLOOKUP(H119,Geral!$B$13:$C$27,2,FALSE),"ý","þ"))))</f>
        <v/>
      </c>
      <c r="J119" s="279"/>
      <c r="K119" s="138">
        <f ca="1">SUM(IF(J119="Sim",IF(H119="",0,IF(OR(H119 = Geral!$A$46,H119 = Geral!$A$48),Geral!$H$13,IF(YEAR(NOW())-YEAR(E119) &lt; 18,Geral!$I$17,Geral!$H$17))),0),IF(H119="",0,IF(OR(H119 = Geral!$A$46,H119 = Geral!$A$48),Geral!$H$13,IF(YEAR(NOW())-YEAR(E119) &lt; 18,Geral!$I$13,Geral!$H$13))))</f>
        <v>0</v>
      </c>
      <c r="L119" s="246"/>
      <c r="M119" s="246"/>
      <c r="N119" s="246"/>
      <c r="O119" s="116" t="str">
        <f t="shared" ref="O119" si="689">G119</f>
        <v/>
      </c>
      <c r="P119" s="59">
        <f t="shared" ref="P119" si="690">D120</f>
        <v>0</v>
      </c>
      <c r="Q119" s="60">
        <f t="shared" si="397"/>
        <v>0</v>
      </c>
      <c r="R119" s="60"/>
      <c r="S119" s="61" t="str">
        <f t="shared" ref="S119" si="691">E119</f>
        <v/>
      </c>
      <c r="T119" s="60" t="str">
        <f t="shared" ref="T119" si="692">F119</f>
        <v/>
      </c>
      <c r="U119" s="21">
        <f t="shared" ref="U119" ca="1" si="693">A119</f>
        <v>0</v>
      </c>
      <c r="V119" s="22" t="str">
        <f t="shared" ref="V119" si="694">C119</f>
        <v/>
      </c>
      <c r="W119" s="41"/>
    </row>
    <row r="120" spans="1:23" ht="20.100000000000001" customHeight="1" x14ac:dyDescent="0.2">
      <c r="A120" s="247"/>
      <c r="B120" s="248"/>
      <c r="C120" s="242"/>
      <c r="D120" s="160"/>
      <c r="E120" s="244"/>
      <c r="F120" s="243"/>
      <c r="G120" s="245"/>
      <c r="H120" s="130"/>
      <c r="I120" s="131" t="str">
        <f ca="1">IF(H120="","",IF(VLOOKUP(H120,Geral!$B$28:$D$41,3,FALSE)="&lt;=",IF(YEAR(NOW())-YEAR(E119)&gt;VLOOKUP(H120,Geral!$B$28:$C$41,2,FALSE),"ý","þ"),IF(VLOOKUP(H120,Geral!$B$28:$D$41,3,FALSE)="&gt;=",IF(YEAR(NOW())-YEAR(E119)&lt;VLOOKUP(H120,Geral!$B$28:$C$41,2,FALSE),"ý","þ"))))</f>
        <v/>
      </c>
      <c r="J120" s="279"/>
      <c r="K120" s="139">
        <f ca="1">IF(H120="",0,IF(OR(H120 = Geral!$A$46,H120 = Geral!$A$48),Geral!$H$15,IF(YEAR(NOW())-YEAR(E119) &lt; 18,Geral!$I$15,Geral!$H$15)))</f>
        <v>0</v>
      </c>
      <c r="L120" s="191"/>
      <c r="M120" s="131" t="str">
        <f ca="1">IF(L120="","",IF(VLOOKUP($H120,Geral!$B$28:$D$41,3,FALSE)="&lt;=",IF(YEAR(NOW())-YEAR(VLOOKUP(L120,Atletas!$B$2:$D$101,3,FALSE))&gt;VLOOKUP($H120,Geral!$B$28:$C$41,2,FALSE),"ý","þ"),IF(VLOOKUP($H120,Geral!$B$28:$D$41,3,FALSE)="&gt;=",IF(YEAR(NOW())-YEAR(VLOOKUP(L120,Atletas!$B$2:$D$101,3,FALSE))&lt;VLOOKUP($H120,Geral!$B$28:$C$41,2,FALSE),"ý","þ"))))</f>
        <v/>
      </c>
      <c r="N120" s="140" t="str">
        <f>IF($L120="","",IF(IFERROR(VLOOKUP($L120,Atletas!$B$2:$F$101,2,FALSE),"") ="","Cadastro não encontrado. Digite os dados.",VLOOKUP($L120,Atletas!$B$2:$F$101,2,FALSE)))</f>
        <v/>
      </c>
      <c r="O120" s="117" t="str">
        <f t="shared" ref="O120" si="695">G119</f>
        <v/>
      </c>
      <c r="P120" s="35">
        <f t="shared" ref="P120" si="696">D120</f>
        <v>0</v>
      </c>
      <c r="Q120" s="8">
        <f t="shared" si="397"/>
        <v>0</v>
      </c>
      <c r="R120" s="8">
        <f t="shared" ref="R120:R121" si="697">L120</f>
        <v>0</v>
      </c>
      <c r="S120" s="9" t="str">
        <f t="shared" ref="S120" si="698">E119</f>
        <v/>
      </c>
      <c r="T120" s="8" t="str">
        <f t="shared" ref="T120" si="699">F119</f>
        <v/>
      </c>
      <c r="U120" s="10">
        <f t="shared" ref="U120" ca="1" si="700">A119</f>
        <v>0</v>
      </c>
      <c r="V120" s="11" t="str">
        <f t="shared" ref="V120" si="701">C119</f>
        <v/>
      </c>
      <c r="W120" s="41"/>
    </row>
    <row r="121" spans="1:23" ht="20.100000000000001" customHeight="1" thickBot="1" x14ac:dyDescent="0.25">
      <c r="A121" s="247"/>
      <c r="B121" s="248"/>
      <c r="C121" s="242"/>
      <c r="D121" s="127"/>
      <c r="E121" s="244"/>
      <c r="F121" s="243"/>
      <c r="G121" s="245"/>
      <c r="H121" s="132"/>
      <c r="I121" s="133" t="str">
        <f ca="1">IF(H121="","",IF(VLOOKUP(H121,Geral!$B$42:$D$48,3,FALSE)="&lt;=",IF(YEAR(NOW())-YEAR(E119)&gt;VLOOKUP(H121,Geral!$B$42:$C$48,2,FALSE),"ý","þ"),IF(VLOOKUP(H121,Geral!$B$42:$D$48,3,FALSE)="&gt;=",IF(YEAR(NOW())-YEAR(E119)&lt;VLOOKUP(H121,Geral!$B$42:$C$48,2,FALSE),"ý","þ"))))</f>
        <v/>
      </c>
      <c r="J121" s="279"/>
      <c r="K121" s="141">
        <f ca="1">IF(H121="",0,IF(OR(H121 = Geral!$A$46,H121 = Geral!$A$48),Geral!$H$15,IF(YEAR(NOW())-YEAR(E119) &lt; 18,Geral!$I$15,Geral!$H$15)))</f>
        <v>0</v>
      </c>
      <c r="L121" s="191"/>
      <c r="M121" s="133" t="str">
        <f ca="1">IF(L121="","",IF(VLOOKUP($H121,Geral!$B$42:$D$48,3,FALSE)="&lt;=",IF(YEAR(NOW())-YEAR(VLOOKUP(L121,Atletas!$B$2:$D$101,3,FALSE))&gt;VLOOKUP($H121,Geral!$B$42:$C$48,2,FALSE),"ý","þ"),IF(VLOOKUP($H121,Geral!$B$42:$D$48,3,FALSE)="&gt;=",IF(YEAR(NOW())-YEAR(VLOOKUP(L121,Atletas!$B$2:$D$101,3,FALSE))&lt;VLOOKUP($H121,Geral!$B$42:$C$48,2,FALSE),"ý","þ"))))</f>
        <v/>
      </c>
      <c r="N121" s="142" t="str">
        <f>IF($L121="","",IF(IFERROR(VLOOKUP($L121,Atletas!$B$2:$F$101,2,FALSE),"") ="","Cadastro não encontrado. Digite os dados.",VLOOKUP($L121,Atletas!$B$2:$F$101,2,FALSE)))</f>
        <v/>
      </c>
      <c r="O121" s="118" t="str">
        <f t="shared" ref="O121" si="702">G119</f>
        <v/>
      </c>
      <c r="P121" s="36">
        <f t="shared" ref="P121" si="703">D120</f>
        <v>0</v>
      </c>
      <c r="Q121" s="13">
        <f t="shared" si="397"/>
        <v>0</v>
      </c>
      <c r="R121" s="13">
        <f t="shared" si="697"/>
        <v>0</v>
      </c>
      <c r="S121" s="14" t="str">
        <f>E119</f>
        <v/>
      </c>
      <c r="T121" s="13" t="str">
        <f>F119</f>
        <v/>
      </c>
      <c r="U121" s="15">
        <f t="shared" ref="U121" ca="1" si="704">A119</f>
        <v>0</v>
      </c>
      <c r="V121" s="16" t="str">
        <f t="shared" ref="V121" si="705">C119</f>
        <v/>
      </c>
      <c r="W121" s="41"/>
    </row>
    <row r="122" spans="1:23" ht="20.100000000000001" customHeight="1" x14ac:dyDescent="0.2">
      <c r="A122" s="247">
        <f t="shared" ref="A122" ca="1" si="706">SUM(K122:K124)</f>
        <v>0</v>
      </c>
      <c r="B122" s="248">
        <v>41</v>
      </c>
      <c r="C122" s="242" t="str">
        <f>IF($D123="","",IF(IFERROR(VLOOKUP($D123,Atletas!$B$2:$F$101,5,FALSE),"") ="","CLUBE",VLOOKUP($D123,Atletas!$B$2:$F$101,5,FALSE)))</f>
        <v/>
      </c>
      <c r="D122" s="127"/>
      <c r="E122" s="244" t="str">
        <f>IF($D123="","",IF(IFERROR(VLOOKUP($D123,Atletas!$B$2:$F$101,3,FALSE),"") ="","DD/MM/AAAA",VLOOKUP($D123,Atletas!$B$2:$F$101,3,FALSE)))</f>
        <v/>
      </c>
      <c r="F122" s="243" t="str">
        <f>IF($D123="","",IF(IFERROR(VLOOKUP($D123,Atletas!$B$2:$F$101,4,FALSE),"") ="","Gênero",VLOOKUP($D123,Atletas!$B$2:$F$101,4,FALSE)))</f>
        <v/>
      </c>
      <c r="G122" s="245" t="str">
        <f>IF($D123="","",IF(IFERROR(VLOOKUP($D123,Atletas!$B$2:$F$101,2,FALSE),"") ="","Cadastro não encontrado. Digite os dados.",VLOOKUP($D123,Atletas!$B$2:$F$101,2,FALSE)))</f>
        <v/>
      </c>
      <c r="H122" s="128"/>
      <c r="I122" s="129" t="str">
        <f ca="1">IF(H122="","",IF(VLOOKUP(H122,Geral!$B$13:$D$27,3,FALSE)="&lt;=",IF(YEAR(NOW())-YEAR(E122)&gt;VLOOKUP(H122,Geral!$B$13:$C$27,2,FALSE),"ý","þ"),IF(VLOOKUP(H122,Geral!$B$13:$D$27,3,FALSE)="&gt;=",IF(YEAR(NOW())-YEAR(E122)&lt;VLOOKUP(H122,Geral!$B$13:$C$27,2,FALSE),"ý","þ"))))</f>
        <v/>
      </c>
      <c r="J122" s="279"/>
      <c r="K122" s="138">
        <f ca="1">SUM(IF(J122="Sim",IF(H122="",0,IF(OR(H122 = Geral!$A$46,H122 = Geral!$A$48),Geral!$H$13,IF(YEAR(NOW())-YEAR(E122) &lt; 18,Geral!$I$17,Geral!$H$17))),0),IF(H122="",0,IF(OR(H122 = Geral!$A$46,H122 = Geral!$A$48),Geral!$H$13,IF(YEAR(NOW())-YEAR(E122) &lt; 18,Geral!$I$13,Geral!$H$13))))</f>
        <v>0</v>
      </c>
      <c r="L122" s="246"/>
      <c r="M122" s="246"/>
      <c r="N122" s="246"/>
      <c r="O122" s="116" t="str">
        <f t="shared" ref="O122" si="707">G122</f>
        <v/>
      </c>
      <c r="P122" s="59">
        <f t="shared" ref="P122" si="708">D123</f>
        <v>0</v>
      </c>
      <c r="Q122" s="60">
        <f t="shared" si="397"/>
        <v>0</v>
      </c>
      <c r="R122" s="60"/>
      <c r="S122" s="61" t="str">
        <f t="shared" ref="S122" si="709">E122</f>
        <v/>
      </c>
      <c r="T122" s="60" t="str">
        <f t="shared" ref="T122" si="710">F122</f>
        <v/>
      </c>
      <c r="U122" s="21">
        <f t="shared" ref="U122" ca="1" si="711">A122</f>
        <v>0</v>
      </c>
      <c r="V122" s="22" t="str">
        <f t="shared" ref="V122" si="712">C122</f>
        <v/>
      </c>
      <c r="W122" s="41"/>
    </row>
    <row r="123" spans="1:23" ht="20.100000000000001" customHeight="1" x14ac:dyDescent="0.2">
      <c r="A123" s="247"/>
      <c r="B123" s="248"/>
      <c r="C123" s="242"/>
      <c r="D123" s="160"/>
      <c r="E123" s="244"/>
      <c r="F123" s="243"/>
      <c r="G123" s="245"/>
      <c r="H123" s="130"/>
      <c r="I123" s="131" t="str">
        <f ca="1">IF(H123="","",IF(VLOOKUP(H123,Geral!$B$28:$D$41,3,FALSE)="&lt;=",IF(YEAR(NOW())-YEAR(E122)&gt;VLOOKUP(H123,Geral!$B$28:$C$41,2,FALSE),"ý","þ"),IF(VLOOKUP(H123,Geral!$B$28:$D$41,3,FALSE)="&gt;=",IF(YEAR(NOW())-YEAR(E122)&lt;VLOOKUP(H123,Geral!$B$28:$C$41,2,FALSE),"ý","þ"))))</f>
        <v/>
      </c>
      <c r="J123" s="279"/>
      <c r="K123" s="139">
        <f ca="1">IF(H123="",0,IF(OR(H123 = Geral!$A$46,H123 = Geral!$A$48),Geral!$H$15,IF(YEAR(NOW())-YEAR(E122) &lt; 18,Geral!$I$15,Geral!$H$15)))</f>
        <v>0</v>
      </c>
      <c r="L123" s="191"/>
      <c r="M123" s="131" t="str">
        <f ca="1">IF(L123="","",IF(VLOOKUP($H123,Geral!$B$28:$D$41,3,FALSE)="&lt;=",IF(YEAR(NOW())-YEAR(VLOOKUP(L123,Atletas!$B$2:$D$101,3,FALSE))&gt;VLOOKUP($H123,Geral!$B$28:$C$41,2,FALSE),"ý","þ"),IF(VLOOKUP($H123,Geral!$B$28:$D$41,3,FALSE)="&gt;=",IF(YEAR(NOW())-YEAR(VLOOKUP(L123,Atletas!$B$2:$D$101,3,FALSE))&lt;VLOOKUP($H123,Geral!$B$28:$C$41,2,FALSE),"ý","þ"))))</f>
        <v/>
      </c>
      <c r="N123" s="140" t="str">
        <f>IF($L123="","",IF(IFERROR(VLOOKUP($L123,Atletas!$B$2:$F$101,2,FALSE),"") ="","Cadastro não encontrado. Digite os dados.",VLOOKUP($L123,Atletas!$B$2:$F$101,2,FALSE)))</f>
        <v/>
      </c>
      <c r="O123" s="117" t="str">
        <f t="shared" ref="O123" si="713">G122</f>
        <v/>
      </c>
      <c r="P123" s="35">
        <f t="shared" ref="P123" si="714">D123</f>
        <v>0</v>
      </c>
      <c r="Q123" s="8">
        <f t="shared" si="397"/>
        <v>0</v>
      </c>
      <c r="R123" s="8">
        <f t="shared" ref="R123:R124" si="715">L123</f>
        <v>0</v>
      </c>
      <c r="S123" s="9" t="str">
        <f t="shared" ref="S123" si="716">E122</f>
        <v/>
      </c>
      <c r="T123" s="8" t="str">
        <f t="shared" ref="T123" si="717">F122</f>
        <v/>
      </c>
      <c r="U123" s="10">
        <f t="shared" ref="U123" ca="1" si="718">A122</f>
        <v>0</v>
      </c>
      <c r="V123" s="11" t="str">
        <f t="shared" ref="V123" si="719">C122</f>
        <v/>
      </c>
      <c r="W123" s="41"/>
    </row>
    <row r="124" spans="1:23" ht="20.100000000000001" customHeight="1" thickBot="1" x14ac:dyDescent="0.25">
      <c r="A124" s="247"/>
      <c r="B124" s="248"/>
      <c r="C124" s="242"/>
      <c r="D124" s="127"/>
      <c r="E124" s="244"/>
      <c r="F124" s="243"/>
      <c r="G124" s="245"/>
      <c r="H124" s="132"/>
      <c r="I124" s="133" t="str">
        <f ca="1">IF(H124="","",IF(VLOOKUP(H124,Geral!$B$42:$D$48,3,FALSE)="&lt;=",IF(YEAR(NOW())-YEAR(E122)&gt;VLOOKUP(H124,Geral!$B$42:$C$48,2,FALSE),"ý","þ"),IF(VLOOKUP(H124,Geral!$B$42:$D$48,3,FALSE)="&gt;=",IF(YEAR(NOW())-YEAR(E122)&lt;VLOOKUP(H124,Geral!$B$42:$C$48,2,FALSE),"ý","þ"))))</f>
        <v/>
      </c>
      <c r="J124" s="279"/>
      <c r="K124" s="141">
        <f ca="1">IF(H124="",0,IF(OR(H124 = Geral!$A$46,H124 = Geral!$A$48),Geral!$H$15,IF(YEAR(NOW())-YEAR(E122) &lt; 18,Geral!$I$15,Geral!$H$15)))</f>
        <v>0</v>
      </c>
      <c r="L124" s="191"/>
      <c r="M124" s="133" t="str">
        <f ca="1">IF(L124="","",IF(VLOOKUP($H124,Geral!$B$42:$D$48,3,FALSE)="&lt;=",IF(YEAR(NOW())-YEAR(VLOOKUP(L124,Atletas!$B$2:$D$101,3,FALSE))&gt;VLOOKUP($H124,Geral!$B$42:$C$48,2,FALSE),"ý","þ"),IF(VLOOKUP($H124,Geral!$B$42:$D$48,3,FALSE)="&gt;=",IF(YEAR(NOW())-YEAR(VLOOKUP(L124,Atletas!$B$2:$D$101,3,FALSE))&lt;VLOOKUP($H124,Geral!$B$42:$C$48,2,FALSE),"ý","þ"))))</f>
        <v/>
      </c>
      <c r="N124" s="142" t="str">
        <f>IF($L124="","",IF(IFERROR(VLOOKUP($L124,Atletas!$B$2:$F$101,2,FALSE),"") ="","Cadastro não encontrado. Digite os dados.",VLOOKUP($L124,Atletas!$B$2:$F$101,2,FALSE)))</f>
        <v/>
      </c>
      <c r="O124" s="118" t="str">
        <f t="shared" ref="O124" si="720">G122</f>
        <v/>
      </c>
      <c r="P124" s="36">
        <f t="shared" ref="P124" si="721">D123</f>
        <v>0</v>
      </c>
      <c r="Q124" s="13">
        <f t="shared" si="397"/>
        <v>0</v>
      </c>
      <c r="R124" s="13">
        <f t="shared" si="715"/>
        <v>0</v>
      </c>
      <c r="S124" s="14" t="str">
        <f>E122</f>
        <v/>
      </c>
      <c r="T124" s="13" t="str">
        <f>F122</f>
        <v/>
      </c>
      <c r="U124" s="15">
        <f t="shared" ref="U124" ca="1" si="722">A122</f>
        <v>0</v>
      </c>
      <c r="V124" s="16" t="str">
        <f t="shared" ref="V124" si="723">C122</f>
        <v/>
      </c>
      <c r="W124" s="41"/>
    </row>
    <row r="125" spans="1:23" ht="20.100000000000001" customHeight="1" x14ac:dyDescent="0.2">
      <c r="A125" s="247">
        <f t="shared" ref="A125" ca="1" si="724">SUM(K125:K127)</f>
        <v>0</v>
      </c>
      <c r="B125" s="248">
        <v>42</v>
      </c>
      <c r="C125" s="242" t="str">
        <f>IF($D126="","",IF(IFERROR(VLOOKUP($D126,Atletas!$B$2:$F$101,5,FALSE),"") ="","CLUBE",VLOOKUP($D126,Atletas!$B$2:$F$101,5,FALSE)))</f>
        <v/>
      </c>
      <c r="D125" s="127"/>
      <c r="E125" s="244" t="str">
        <f>IF($D126="","",IF(IFERROR(VLOOKUP($D126,Atletas!$B$2:$F$101,3,FALSE),"") ="","DD/MM/AAAA",VLOOKUP($D126,Atletas!$B$2:$F$101,3,FALSE)))</f>
        <v/>
      </c>
      <c r="F125" s="243" t="str">
        <f>IF($D126="","",IF(IFERROR(VLOOKUP($D126,Atletas!$B$2:$F$101,4,FALSE),"") ="","Gênero",VLOOKUP($D126,Atletas!$B$2:$F$101,4,FALSE)))</f>
        <v/>
      </c>
      <c r="G125" s="245" t="str">
        <f>IF($D126="","",IF(IFERROR(VLOOKUP($D126,Atletas!$B$2:$F$101,2,FALSE),"") ="","Cadastro não encontrado. Digite os dados.",VLOOKUP($D126,Atletas!$B$2:$F$101,2,FALSE)))</f>
        <v/>
      </c>
      <c r="H125" s="128"/>
      <c r="I125" s="129" t="str">
        <f ca="1">IF(H125="","",IF(VLOOKUP(H125,Geral!$B$13:$D$27,3,FALSE)="&lt;=",IF(YEAR(NOW())-YEAR(E125)&gt;VLOOKUP(H125,Geral!$B$13:$C$27,2,FALSE),"ý","þ"),IF(VLOOKUP(H125,Geral!$B$13:$D$27,3,FALSE)="&gt;=",IF(YEAR(NOW())-YEAR(E125)&lt;VLOOKUP(H125,Geral!$B$13:$C$27,2,FALSE),"ý","þ"))))</f>
        <v/>
      </c>
      <c r="J125" s="279"/>
      <c r="K125" s="138">
        <f ca="1">SUM(IF(J125="Sim",IF(H125="",0,IF(OR(H125 = Geral!$A$46,H125 = Geral!$A$48),Geral!$H$13,IF(YEAR(NOW())-YEAR(E125) &lt; 18,Geral!$I$17,Geral!$H$17))),0),IF(H125="",0,IF(OR(H125 = Geral!$A$46,H125 = Geral!$A$48),Geral!$H$13,IF(YEAR(NOW())-YEAR(E125) &lt; 18,Geral!$I$13,Geral!$H$13))))</f>
        <v>0</v>
      </c>
      <c r="L125" s="246"/>
      <c r="M125" s="246"/>
      <c r="N125" s="246"/>
      <c r="O125" s="116" t="str">
        <f t="shared" ref="O125" si="725">G125</f>
        <v/>
      </c>
      <c r="P125" s="59">
        <f t="shared" ref="P125" si="726">D126</f>
        <v>0</v>
      </c>
      <c r="Q125" s="60">
        <f t="shared" si="397"/>
        <v>0</v>
      </c>
      <c r="R125" s="60"/>
      <c r="S125" s="61" t="str">
        <f t="shared" ref="S125" si="727">E125</f>
        <v/>
      </c>
      <c r="T125" s="60" t="str">
        <f t="shared" ref="T125" si="728">F125</f>
        <v/>
      </c>
      <c r="U125" s="21">
        <f t="shared" ref="U125" ca="1" si="729">A125</f>
        <v>0</v>
      </c>
      <c r="V125" s="22" t="str">
        <f t="shared" ref="V125" si="730">C125</f>
        <v/>
      </c>
      <c r="W125" s="41"/>
    </row>
    <row r="126" spans="1:23" ht="20.100000000000001" customHeight="1" x14ac:dyDescent="0.2">
      <c r="A126" s="247"/>
      <c r="B126" s="248"/>
      <c r="C126" s="242"/>
      <c r="D126" s="160"/>
      <c r="E126" s="244"/>
      <c r="F126" s="243"/>
      <c r="G126" s="245"/>
      <c r="H126" s="130"/>
      <c r="I126" s="131" t="str">
        <f ca="1">IF(H126="","",IF(VLOOKUP(H126,Geral!$B$28:$D$41,3,FALSE)="&lt;=",IF(YEAR(NOW())-YEAR(E125)&gt;VLOOKUP(H126,Geral!$B$28:$C$41,2,FALSE),"ý","þ"),IF(VLOOKUP(H126,Geral!$B$28:$D$41,3,FALSE)="&gt;=",IF(YEAR(NOW())-YEAR(E125)&lt;VLOOKUP(H126,Geral!$B$28:$C$41,2,FALSE),"ý","þ"))))</f>
        <v/>
      </c>
      <c r="J126" s="279"/>
      <c r="K126" s="139">
        <f ca="1">IF(H126="",0,IF(OR(H126 = Geral!$A$46,H126 = Geral!$A$48),Geral!$H$15,IF(YEAR(NOW())-YEAR(E125) &lt; 18,Geral!$I$15,Geral!$H$15)))</f>
        <v>0</v>
      </c>
      <c r="L126" s="191"/>
      <c r="M126" s="131" t="str">
        <f ca="1">IF(L126="","",IF(VLOOKUP($H126,Geral!$B$28:$D$41,3,FALSE)="&lt;=",IF(YEAR(NOW())-YEAR(VLOOKUP(L126,Atletas!$B$2:$D$101,3,FALSE))&gt;VLOOKUP($H126,Geral!$B$28:$C$41,2,FALSE),"ý","þ"),IF(VLOOKUP($H126,Geral!$B$28:$D$41,3,FALSE)="&gt;=",IF(YEAR(NOW())-YEAR(VLOOKUP(L126,Atletas!$B$2:$D$101,3,FALSE))&lt;VLOOKUP($H126,Geral!$B$28:$C$41,2,FALSE),"ý","þ"))))</f>
        <v/>
      </c>
      <c r="N126" s="140" t="str">
        <f>IF($L126="","",IF(IFERROR(VLOOKUP($L126,Atletas!$B$2:$F$101,2,FALSE),"") ="","Cadastro não encontrado. Digite os dados.",VLOOKUP($L126,Atletas!$B$2:$F$101,2,FALSE)))</f>
        <v/>
      </c>
      <c r="O126" s="117" t="str">
        <f t="shared" ref="O126" si="731">G125</f>
        <v/>
      </c>
      <c r="P126" s="35">
        <f t="shared" ref="P126" si="732">D126</f>
        <v>0</v>
      </c>
      <c r="Q126" s="8">
        <f t="shared" si="397"/>
        <v>0</v>
      </c>
      <c r="R126" s="8">
        <f t="shared" ref="R126:R127" si="733">L126</f>
        <v>0</v>
      </c>
      <c r="S126" s="9" t="str">
        <f t="shared" ref="S126" si="734">E125</f>
        <v/>
      </c>
      <c r="T126" s="8" t="str">
        <f t="shared" ref="T126" si="735">F125</f>
        <v/>
      </c>
      <c r="U126" s="10">
        <f t="shared" ref="U126" ca="1" si="736">A125</f>
        <v>0</v>
      </c>
      <c r="V126" s="11" t="str">
        <f t="shared" ref="V126" si="737">C125</f>
        <v/>
      </c>
      <c r="W126" s="41"/>
    </row>
    <row r="127" spans="1:23" ht="20.100000000000001" customHeight="1" thickBot="1" x14ac:dyDescent="0.25">
      <c r="A127" s="247"/>
      <c r="B127" s="248"/>
      <c r="C127" s="242"/>
      <c r="D127" s="127"/>
      <c r="E127" s="244"/>
      <c r="F127" s="243"/>
      <c r="G127" s="245"/>
      <c r="H127" s="132"/>
      <c r="I127" s="133" t="str">
        <f ca="1">IF(H127="","",IF(VLOOKUP(H127,Geral!$B$42:$D$48,3,FALSE)="&lt;=",IF(YEAR(NOW())-YEAR(E125)&gt;VLOOKUP(H127,Geral!$B$42:$C$48,2,FALSE),"ý","þ"),IF(VLOOKUP(H127,Geral!$B$42:$D$48,3,FALSE)="&gt;=",IF(YEAR(NOW())-YEAR(E125)&lt;VLOOKUP(H127,Geral!$B$42:$C$48,2,FALSE),"ý","þ"))))</f>
        <v/>
      </c>
      <c r="J127" s="279"/>
      <c r="K127" s="141">
        <f ca="1">IF(H127="",0,IF(OR(H127 = Geral!$A$46,H127 = Geral!$A$48),Geral!$H$15,IF(YEAR(NOW())-YEAR(E125) &lt; 18,Geral!$I$15,Geral!$H$15)))</f>
        <v>0</v>
      </c>
      <c r="L127" s="192"/>
      <c r="M127" s="133" t="str">
        <f ca="1">IF(L127="","",IF(VLOOKUP($H127,Geral!$B$42:$D$48,3,FALSE)="&lt;=",IF(YEAR(NOW())-YEAR(VLOOKUP(L127,Atletas!$B$2:$D$101,3,FALSE))&gt;VLOOKUP($H127,Geral!$B$42:$C$48,2,FALSE),"ý","þ"),IF(VLOOKUP($H127,Geral!$B$42:$D$48,3,FALSE)="&gt;=",IF(YEAR(NOW())-YEAR(VLOOKUP(L127,Atletas!$B$2:$D$101,3,FALSE))&lt;VLOOKUP($H127,Geral!$B$42:$C$48,2,FALSE),"ý","þ"))))</f>
        <v/>
      </c>
      <c r="N127" s="142" t="str">
        <f>IF($L127="","",IF(IFERROR(VLOOKUP($L127,Atletas!$B$2:$F$101,2,FALSE),"") ="","Cadastro não encontrado. Digite os dados.",VLOOKUP($L127,Atletas!$B$2:$F$101,2,FALSE)))</f>
        <v/>
      </c>
      <c r="O127" s="118" t="str">
        <f t="shared" ref="O127" si="738">G125</f>
        <v/>
      </c>
      <c r="P127" s="36">
        <f t="shared" ref="P127" si="739">D126</f>
        <v>0</v>
      </c>
      <c r="Q127" s="13">
        <f t="shared" si="397"/>
        <v>0</v>
      </c>
      <c r="R127" s="13">
        <f t="shared" si="733"/>
        <v>0</v>
      </c>
      <c r="S127" s="14" t="str">
        <f>E125</f>
        <v/>
      </c>
      <c r="T127" s="13" t="str">
        <f>F125</f>
        <v/>
      </c>
      <c r="U127" s="15">
        <f t="shared" ref="U127" ca="1" si="740">A125</f>
        <v>0</v>
      </c>
      <c r="V127" s="16" t="str">
        <f t="shared" ref="V127" si="741">C125</f>
        <v/>
      </c>
      <c r="W127" s="41"/>
    </row>
    <row r="128" spans="1:23" ht="20.100000000000001" customHeight="1" x14ac:dyDescent="0.2">
      <c r="A128" s="247">
        <f t="shared" ref="A128" ca="1" si="742">SUM(K128:K130)</f>
        <v>0</v>
      </c>
      <c r="B128" s="248">
        <v>43</v>
      </c>
      <c r="C128" s="242" t="str">
        <f>IF($D129="","",IF(IFERROR(VLOOKUP($D129,Atletas!$B$2:$F$101,5,FALSE),"") ="","CLUBE",VLOOKUP($D129,Atletas!$B$2:$F$101,5,FALSE)))</f>
        <v/>
      </c>
      <c r="D128" s="127"/>
      <c r="E128" s="244" t="str">
        <f>IF($D129="","",IF(IFERROR(VLOOKUP($D129,Atletas!$B$2:$F$101,3,FALSE),"") ="","DD/MM/AAAA",VLOOKUP($D129,Atletas!$B$2:$F$101,3,FALSE)))</f>
        <v/>
      </c>
      <c r="F128" s="243" t="str">
        <f>IF($D129="","",IF(IFERROR(VLOOKUP($D129,Atletas!$B$2:$F$101,4,FALSE),"") ="","Gênero",VLOOKUP($D129,Atletas!$B$2:$F$101,4,FALSE)))</f>
        <v/>
      </c>
      <c r="G128" s="245" t="str">
        <f>IF($D129="","",IF(IFERROR(VLOOKUP($D129,Atletas!$B$2:$F$101,2,FALSE),"") ="","Cadastro não encontrado. Digite os dados.",VLOOKUP($D129,Atletas!$B$2:$F$101,2,FALSE)))</f>
        <v/>
      </c>
      <c r="H128" s="128"/>
      <c r="I128" s="129" t="str">
        <f ca="1">IF(H128="","",IF(VLOOKUP(H128,Geral!$B$13:$D$27,3,FALSE)="&lt;=",IF(YEAR(NOW())-YEAR(E128)&gt;VLOOKUP(H128,Geral!$B$13:$C$27,2,FALSE),"ý","þ"),IF(VLOOKUP(H128,Geral!$B$13:$D$27,3,FALSE)="&gt;=",IF(YEAR(NOW())-YEAR(E128)&lt;VLOOKUP(H128,Geral!$B$13:$C$27,2,FALSE),"ý","þ"))))</f>
        <v/>
      </c>
      <c r="J128" s="279"/>
      <c r="K128" s="138">
        <f ca="1">SUM(IF(J128="Sim",IF(H128="",0,IF(OR(H128 = Geral!$A$46,H128 = Geral!$A$48),Geral!$H$13,IF(YEAR(NOW())-YEAR(E128) &lt; 18,Geral!$I$17,Geral!$H$17))),0),IF(H128="",0,IF(OR(H128 = Geral!$A$46,H128 = Geral!$A$48),Geral!$H$13,IF(YEAR(NOW())-YEAR(E128) &lt; 18,Geral!$I$13,Geral!$H$13))))</f>
        <v>0</v>
      </c>
      <c r="L128" s="246"/>
      <c r="M128" s="246"/>
      <c r="N128" s="246"/>
      <c r="O128" s="116" t="str">
        <f t="shared" ref="O128" si="743">G128</f>
        <v/>
      </c>
      <c r="P128" s="59">
        <f t="shared" ref="P128" si="744">D129</f>
        <v>0</v>
      </c>
      <c r="Q128" s="60">
        <f t="shared" si="397"/>
        <v>0</v>
      </c>
      <c r="R128" s="60"/>
      <c r="S128" s="61" t="str">
        <f t="shared" ref="S128" si="745">E128</f>
        <v/>
      </c>
      <c r="T128" s="60" t="str">
        <f t="shared" ref="T128" si="746">F128</f>
        <v/>
      </c>
      <c r="U128" s="21">
        <f t="shared" ref="U128" ca="1" si="747">A128</f>
        <v>0</v>
      </c>
      <c r="V128" s="22" t="str">
        <f t="shared" ref="V128" si="748">C128</f>
        <v/>
      </c>
      <c r="W128" s="41"/>
    </row>
    <row r="129" spans="1:23" ht="20.100000000000001" customHeight="1" x14ac:dyDescent="0.2">
      <c r="A129" s="247"/>
      <c r="B129" s="248"/>
      <c r="C129" s="242"/>
      <c r="D129" s="160"/>
      <c r="E129" s="244"/>
      <c r="F129" s="243"/>
      <c r="G129" s="245"/>
      <c r="H129" s="130"/>
      <c r="I129" s="131" t="str">
        <f ca="1">IF(H129="","",IF(VLOOKUP(H129,Geral!$B$28:$D$41,3,FALSE)="&lt;=",IF(YEAR(NOW())-YEAR(E128)&gt;VLOOKUP(H129,Geral!$B$28:$C$41,2,FALSE),"ý","þ"),IF(VLOOKUP(H129,Geral!$B$28:$D$41,3,FALSE)="&gt;=",IF(YEAR(NOW())-YEAR(E128)&lt;VLOOKUP(H129,Geral!$B$28:$C$41,2,FALSE),"ý","þ"))))</f>
        <v/>
      </c>
      <c r="J129" s="279"/>
      <c r="K129" s="139">
        <f ca="1">IF(H129="",0,IF(OR(H129 = Geral!$A$46,H129 = Geral!$A$48),Geral!$H$15,IF(YEAR(NOW())-YEAR(E128) &lt; 18,Geral!$I$15,Geral!$H$15)))</f>
        <v>0</v>
      </c>
      <c r="L129" s="191"/>
      <c r="M129" s="131" t="str">
        <f ca="1">IF(L129="","",IF(VLOOKUP($H129,Geral!$B$28:$D$41,3,FALSE)="&lt;=",IF(YEAR(NOW())-YEAR(VLOOKUP(L129,Atletas!$B$2:$D$101,3,FALSE))&gt;VLOOKUP($H129,Geral!$B$28:$C$41,2,FALSE),"ý","þ"),IF(VLOOKUP($H129,Geral!$B$28:$D$41,3,FALSE)="&gt;=",IF(YEAR(NOW())-YEAR(VLOOKUP(L129,Atletas!$B$2:$D$101,3,FALSE))&lt;VLOOKUP($H129,Geral!$B$28:$C$41,2,FALSE),"ý","þ"))))</f>
        <v/>
      </c>
      <c r="N129" s="140" t="str">
        <f>IF($L129="","",IF(IFERROR(VLOOKUP($L129,Atletas!$B$2:$F$101,2,FALSE),"") ="","Cadastro não encontrado. Digite os dados.",VLOOKUP($L129,Atletas!$B$2:$F$101,2,FALSE)))</f>
        <v/>
      </c>
      <c r="O129" s="117" t="str">
        <f t="shared" ref="O129" si="749">G128</f>
        <v/>
      </c>
      <c r="P129" s="35">
        <f t="shared" ref="P129" si="750">D129</f>
        <v>0</v>
      </c>
      <c r="Q129" s="8">
        <f t="shared" si="397"/>
        <v>0</v>
      </c>
      <c r="R129" s="8">
        <f t="shared" ref="R129:R130" si="751">L129</f>
        <v>0</v>
      </c>
      <c r="S129" s="9" t="str">
        <f t="shared" ref="S129" si="752">E128</f>
        <v/>
      </c>
      <c r="T129" s="8" t="str">
        <f t="shared" ref="T129" si="753">F128</f>
        <v/>
      </c>
      <c r="U129" s="10">
        <f t="shared" ref="U129" ca="1" si="754">A128</f>
        <v>0</v>
      </c>
      <c r="V129" s="11" t="str">
        <f t="shared" ref="V129" si="755">C128</f>
        <v/>
      </c>
      <c r="W129" s="41"/>
    </row>
    <row r="130" spans="1:23" ht="20.100000000000001" customHeight="1" thickBot="1" x14ac:dyDescent="0.25">
      <c r="A130" s="247"/>
      <c r="B130" s="248"/>
      <c r="C130" s="242"/>
      <c r="D130" s="127"/>
      <c r="E130" s="244"/>
      <c r="F130" s="243"/>
      <c r="G130" s="245"/>
      <c r="H130" s="132"/>
      <c r="I130" s="133" t="str">
        <f ca="1">IF(H130="","",IF(VLOOKUP(H130,Geral!$B$42:$D$48,3,FALSE)="&lt;=",IF(YEAR(NOW())-YEAR(E128)&gt;VLOOKUP(H130,Geral!$B$42:$C$48,2,FALSE),"ý","þ"),IF(VLOOKUP(H130,Geral!$B$42:$D$48,3,FALSE)="&gt;=",IF(YEAR(NOW())-YEAR(E128)&lt;VLOOKUP(H130,Geral!$B$42:$C$48,2,FALSE),"ý","þ"))))</f>
        <v/>
      </c>
      <c r="J130" s="279"/>
      <c r="K130" s="141">
        <f ca="1">IF(H130="",0,IF(OR(H130 = Geral!$A$46,H130 = Geral!$A$48),Geral!$H$15,IF(YEAR(NOW())-YEAR(E128) &lt; 18,Geral!$I$15,Geral!$H$15)))</f>
        <v>0</v>
      </c>
      <c r="L130" s="191"/>
      <c r="M130" s="133" t="str">
        <f ca="1">IF(L130="","",IF(VLOOKUP($H130,Geral!$B$42:$D$48,3,FALSE)="&lt;=",IF(YEAR(NOW())-YEAR(VLOOKUP(L130,Atletas!$B$2:$D$101,3,FALSE))&gt;VLOOKUP($H130,Geral!$B$42:$C$48,2,FALSE),"ý","þ"),IF(VLOOKUP($H130,Geral!$B$42:$D$48,3,FALSE)="&gt;=",IF(YEAR(NOW())-YEAR(VLOOKUP(L130,Atletas!$B$2:$D$101,3,FALSE))&lt;VLOOKUP($H130,Geral!$B$42:$C$48,2,FALSE),"ý","þ"))))</f>
        <v/>
      </c>
      <c r="N130" s="142" t="str">
        <f>IF($L130="","",IF(IFERROR(VLOOKUP($L130,Atletas!$B$2:$F$101,2,FALSE),"") ="","Cadastro não encontrado. Digite os dados.",VLOOKUP($L130,Atletas!$B$2:$F$101,2,FALSE)))</f>
        <v/>
      </c>
      <c r="O130" s="118" t="str">
        <f t="shared" ref="O130" si="756">G128</f>
        <v/>
      </c>
      <c r="P130" s="36">
        <f t="shared" ref="P130" si="757">D129</f>
        <v>0</v>
      </c>
      <c r="Q130" s="13">
        <f t="shared" si="397"/>
        <v>0</v>
      </c>
      <c r="R130" s="13">
        <f t="shared" si="751"/>
        <v>0</v>
      </c>
      <c r="S130" s="14" t="str">
        <f>E128</f>
        <v/>
      </c>
      <c r="T130" s="13" t="str">
        <f>F128</f>
        <v/>
      </c>
      <c r="U130" s="15">
        <f t="shared" ref="U130" ca="1" si="758">A128</f>
        <v>0</v>
      </c>
      <c r="V130" s="16" t="str">
        <f t="shared" ref="V130" si="759">C128</f>
        <v/>
      </c>
      <c r="W130" s="41"/>
    </row>
    <row r="131" spans="1:23" ht="20.100000000000001" customHeight="1" x14ac:dyDescent="0.2">
      <c r="A131" s="247">
        <f t="shared" ref="A131" ca="1" si="760">SUM(K131:K133)</f>
        <v>0</v>
      </c>
      <c r="B131" s="248">
        <v>44</v>
      </c>
      <c r="C131" s="242" t="str">
        <f>IF($D132="","",IF(IFERROR(VLOOKUP($D132,Atletas!$B$2:$F$101,5,FALSE),"") ="","CLUBE",VLOOKUP($D132,Atletas!$B$2:$F$101,5,FALSE)))</f>
        <v/>
      </c>
      <c r="D131" s="127"/>
      <c r="E131" s="244" t="str">
        <f>IF($D132="","",IF(IFERROR(VLOOKUP($D132,Atletas!$B$2:$F$101,3,FALSE),"") ="","DD/MM/AAAA",VLOOKUP($D132,Atletas!$B$2:$F$101,3,FALSE)))</f>
        <v/>
      </c>
      <c r="F131" s="243" t="str">
        <f>IF($D132="","",IF(IFERROR(VLOOKUP($D132,Atletas!$B$2:$F$101,4,FALSE),"") ="","Gênero",VLOOKUP($D132,Atletas!$B$2:$F$101,4,FALSE)))</f>
        <v/>
      </c>
      <c r="G131" s="245" t="str">
        <f>IF($D132="","",IF(IFERROR(VLOOKUP($D132,Atletas!$B$2:$F$101,2,FALSE),"") ="","Cadastro não encontrado. Digite os dados.",VLOOKUP($D132,Atletas!$B$2:$F$101,2,FALSE)))</f>
        <v/>
      </c>
      <c r="H131" s="128"/>
      <c r="I131" s="129" t="str">
        <f ca="1">IF(H131="","",IF(VLOOKUP(H131,Geral!$B$13:$D$27,3,FALSE)="&lt;=",IF(YEAR(NOW())-YEAR(E131)&gt;VLOOKUP(H131,Geral!$B$13:$C$27,2,FALSE),"ý","þ"),IF(VLOOKUP(H131,Geral!$B$13:$D$27,3,FALSE)="&gt;=",IF(YEAR(NOW())-YEAR(E131)&lt;VLOOKUP(H131,Geral!$B$13:$C$27,2,FALSE),"ý","þ"))))</f>
        <v/>
      </c>
      <c r="J131" s="279"/>
      <c r="K131" s="138">
        <f ca="1">SUM(IF(J131="Sim",IF(H131="",0,IF(OR(H131 = Geral!$A$46,H131 = Geral!$A$48),Geral!$H$13,IF(YEAR(NOW())-YEAR(E131) &lt; 18,Geral!$I$17,Geral!$H$17))),0),IF(H131="",0,IF(OR(H131 = Geral!$A$46,H131 = Geral!$A$48),Geral!$H$13,IF(YEAR(NOW())-YEAR(E131) &lt; 18,Geral!$I$13,Geral!$H$13))))</f>
        <v>0</v>
      </c>
      <c r="L131" s="246"/>
      <c r="M131" s="246"/>
      <c r="N131" s="246"/>
      <c r="O131" s="116" t="str">
        <f t="shared" ref="O131" si="761">G131</f>
        <v/>
      </c>
      <c r="P131" s="59">
        <f t="shared" ref="P131" si="762">D132</f>
        <v>0</v>
      </c>
      <c r="Q131" s="60">
        <f t="shared" si="397"/>
        <v>0</v>
      </c>
      <c r="R131" s="60"/>
      <c r="S131" s="61" t="str">
        <f t="shared" ref="S131" si="763">E131</f>
        <v/>
      </c>
      <c r="T131" s="60" t="str">
        <f t="shared" ref="T131" si="764">F131</f>
        <v/>
      </c>
      <c r="U131" s="21">
        <f t="shared" ref="U131" ca="1" si="765">A131</f>
        <v>0</v>
      </c>
      <c r="V131" s="22" t="str">
        <f t="shared" ref="V131" si="766">C131</f>
        <v/>
      </c>
      <c r="W131" s="41"/>
    </row>
    <row r="132" spans="1:23" ht="20.100000000000001" customHeight="1" x14ac:dyDescent="0.2">
      <c r="A132" s="247"/>
      <c r="B132" s="248"/>
      <c r="C132" s="242"/>
      <c r="D132" s="160"/>
      <c r="E132" s="244"/>
      <c r="F132" s="243"/>
      <c r="G132" s="245"/>
      <c r="H132" s="130"/>
      <c r="I132" s="131" t="str">
        <f ca="1">IF(H132="","",IF(VLOOKUP(H132,Geral!$B$28:$D$41,3,FALSE)="&lt;=",IF(YEAR(NOW())-YEAR(E131)&gt;VLOOKUP(H132,Geral!$B$28:$C$41,2,FALSE),"ý","þ"),IF(VLOOKUP(H132,Geral!$B$28:$D$41,3,FALSE)="&gt;=",IF(YEAR(NOW())-YEAR(E131)&lt;VLOOKUP(H132,Geral!$B$28:$C$41,2,FALSE),"ý","þ"))))</f>
        <v/>
      </c>
      <c r="J132" s="279"/>
      <c r="K132" s="139">
        <f ca="1">IF(H132="",0,IF(OR(H132 = Geral!$A$46,H132 = Geral!$A$48),Geral!$H$15,IF(YEAR(NOW())-YEAR(E131) &lt; 18,Geral!$I$15,Geral!$H$15)))</f>
        <v>0</v>
      </c>
      <c r="L132" s="191"/>
      <c r="M132" s="131" t="str">
        <f ca="1">IF(L132="","",IF(VLOOKUP($H132,Geral!$B$28:$D$41,3,FALSE)="&lt;=",IF(YEAR(NOW())-YEAR(VLOOKUP(L132,Atletas!$B$2:$D$101,3,FALSE))&gt;VLOOKUP($H132,Geral!$B$28:$C$41,2,FALSE),"ý","þ"),IF(VLOOKUP($H132,Geral!$B$28:$D$41,3,FALSE)="&gt;=",IF(YEAR(NOW())-YEAR(VLOOKUP(L132,Atletas!$B$2:$D$101,3,FALSE))&lt;VLOOKUP($H132,Geral!$B$28:$C$41,2,FALSE),"ý","þ"))))</f>
        <v/>
      </c>
      <c r="N132" s="140" t="str">
        <f>IF($L132="","",IF(IFERROR(VLOOKUP($L132,Atletas!$B$2:$F$101,2,FALSE),"") ="","Cadastro não encontrado. Digite os dados.",VLOOKUP($L132,Atletas!$B$2:$F$101,2,FALSE)))</f>
        <v/>
      </c>
      <c r="O132" s="117" t="str">
        <f t="shared" ref="O132" si="767">G131</f>
        <v/>
      </c>
      <c r="P132" s="35">
        <f t="shared" ref="P132" si="768">D132</f>
        <v>0</v>
      </c>
      <c r="Q132" s="8">
        <f t="shared" si="397"/>
        <v>0</v>
      </c>
      <c r="R132" s="8">
        <f t="shared" ref="R132:R133" si="769">L132</f>
        <v>0</v>
      </c>
      <c r="S132" s="9" t="str">
        <f t="shared" ref="S132" si="770">E131</f>
        <v/>
      </c>
      <c r="T132" s="8" t="str">
        <f t="shared" ref="T132" si="771">F131</f>
        <v/>
      </c>
      <c r="U132" s="10">
        <f t="shared" ref="U132" ca="1" si="772">A131</f>
        <v>0</v>
      </c>
      <c r="V132" s="11" t="str">
        <f t="shared" ref="V132" si="773">C131</f>
        <v/>
      </c>
      <c r="W132" s="41"/>
    </row>
    <row r="133" spans="1:23" ht="20.100000000000001" customHeight="1" thickBot="1" x14ac:dyDescent="0.25">
      <c r="A133" s="247"/>
      <c r="B133" s="248"/>
      <c r="C133" s="242"/>
      <c r="D133" s="127"/>
      <c r="E133" s="244"/>
      <c r="F133" s="243"/>
      <c r="G133" s="245"/>
      <c r="H133" s="132"/>
      <c r="I133" s="133" t="str">
        <f ca="1">IF(H133="","",IF(VLOOKUP(H133,Geral!$B$42:$D$48,3,FALSE)="&lt;=",IF(YEAR(NOW())-YEAR(E131)&gt;VLOOKUP(H133,Geral!$B$42:$C$48,2,FALSE),"ý","þ"),IF(VLOOKUP(H133,Geral!$B$42:$D$48,3,FALSE)="&gt;=",IF(YEAR(NOW())-YEAR(E131)&lt;VLOOKUP(H133,Geral!$B$42:$C$48,2,FALSE),"ý","þ"))))</f>
        <v/>
      </c>
      <c r="J133" s="279"/>
      <c r="K133" s="141">
        <f ca="1">IF(H133="",0,IF(OR(H133 = Geral!$A$46,H133 = Geral!$A$48),Geral!$H$15,IF(YEAR(NOW())-YEAR(E131) &lt; 18,Geral!$I$15,Geral!$H$15)))</f>
        <v>0</v>
      </c>
      <c r="L133" s="191"/>
      <c r="M133" s="133" t="str">
        <f ca="1">IF(L133="","",IF(VLOOKUP($H133,Geral!$B$42:$D$48,3,FALSE)="&lt;=",IF(YEAR(NOW())-YEAR(VLOOKUP(L133,Atletas!$B$2:$D$101,3,FALSE))&gt;VLOOKUP($H133,Geral!$B$42:$C$48,2,FALSE),"ý","þ"),IF(VLOOKUP($H133,Geral!$B$42:$D$48,3,FALSE)="&gt;=",IF(YEAR(NOW())-YEAR(VLOOKUP(L133,Atletas!$B$2:$D$101,3,FALSE))&lt;VLOOKUP($H133,Geral!$B$42:$C$48,2,FALSE),"ý","þ"))))</f>
        <v/>
      </c>
      <c r="N133" s="142" t="str">
        <f>IF($L133="","",IF(IFERROR(VLOOKUP($L133,Atletas!$B$2:$F$101,2,FALSE),"") ="","Cadastro não encontrado. Digite os dados.",VLOOKUP($L133,Atletas!$B$2:$F$101,2,FALSE)))</f>
        <v/>
      </c>
      <c r="O133" s="118" t="str">
        <f t="shared" ref="O133" si="774">G131</f>
        <v/>
      </c>
      <c r="P133" s="36">
        <f t="shared" ref="P133" si="775">D132</f>
        <v>0</v>
      </c>
      <c r="Q133" s="13">
        <f t="shared" si="397"/>
        <v>0</v>
      </c>
      <c r="R133" s="13">
        <f t="shared" si="769"/>
        <v>0</v>
      </c>
      <c r="S133" s="14" t="str">
        <f>E131</f>
        <v/>
      </c>
      <c r="T133" s="13" t="str">
        <f>F131</f>
        <v/>
      </c>
      <c r="U133" s="15">
        <f t="shared" ref="U133" ca="1" si="776">A131</f>
        <v>0</v>
      </c>
      <c r="V133" s="16" t="str">
        <f t="shared" ref="V133" si="777">C131</f>
        <v/>
      </c>
      <c r="W133" s="41"/>
    </row>
    <row r="134" spans="1:23" ht="20.100000000000001" customHeight="1" x14ac:dyDescent="0.2">
      <c r="A134" s="247">
        <f t="shared" ref="A134" ca="1" si="778">SUM(K134:K136)</f>
        <v>0</v>
      </c>
      <c r="B134" s="248">
        <v>45</v>
      </c>
      <c r="C134" s="242" t="str">
        <f>IF($D135="","",IF(IFERROR(VLOOKUP($D135,Atletas!$B$2:$F$101,5,FALSE),"") ="","CLUBE",VLOOKUP($D135,Atletas!$B$2:$F$101,5,FALSE)))</f>
        <v/>
      </c>
      <c r="D134" s="127"/>
      <c r="E134" s="244" t="str">
        <f>IF($D135="","",IF(IFERROR(VLOOKUP($D135,Atletas!$B$2:$F$101,3,FALSE),"") ="","DD/MM/AAAA",VLOOKUP($D135,Atletas!$B$2:$F$101,3,FALSE)))</f>
        <v/>
      </c>
      <c r="F134" s="243" t="str">
        <f>IF($D135="","",IF(IFERROR(VLOOKUP($D135,Atletas!$B$2:$F$101,4,FALSE),"") ="","Gênero",VLOOKUP($D135,Atletas!$B$2:$F$101,4,FALSE)))</f>
        <v/>
      </c>
      <c r="G134" s="245" t="str">
        <f>IF($D135="","",IF(IFERROR(VLOOKUP($D135,Atletas!$B$2:$F$101,2,FALSE),"") ="","Cadastro não encontrado. Digite os dados.",VLOOKUP($D135,Atletas!$B$2:$F$101,2,FALSE)))</f>
        <v/>
      </c>
      <c r="H134" s="128"/>
      <c r="I134" s="129" t="str">
        <f ca="1">IF(H134="","",IF(VLOOKUP(H134,Geral!$B$13:$D$27,3,FALSE)="&lt;=",IF(YEAR(NOW())-YEAR(E134)&gt;VLOOKUP(H134,Geral!$B$13:$C$27,2,FALSE),"ý","þ"),IF(VLOOKUP(H134,Geral!$B$13:$D$27,3,FALSE)="&gt;=",IF(YEAR(NOW())-YEAR(E134)&lt;VLOOKUP(H134,Geral!$B$13:$C$27,2,FALSE),"ý","þ"))))</f>
        <v/>
      </c>
      <c r="J134" s="279"/>
      <c r="K134" s="138">
        <f ca="1">SUM(IF(J134="Sim",IF(H134="",0,IF(OR(H134 = Geral!$A$46,H134 = Geral!$A$48),Geral!$H$13,IF(YEAR(NOW())-YEAR(E134) &lt; 18,Geral!$I$17,Geral!$H$17))),0),IF(H134="",0,IF(OR(H134 = Geral!$A$46,H134 = Geral!$A$48),Geral!$H$13,IF(YEAR(NOW())-YEAR(E134) &lt; 18,Geral!$I$13,Geral!$H$13))))</f>
        <v>0</v>
      </c>
      <c r="L134" s="246"/>
      <c r="M134" s="246"/>
      <c r="N134" s="246"/>
      <c r="O134" s="116" t="str">
        <f t="shared" ref="O134" si="779">G134</f>
        <v/>
      </c>
      <c r="P134" s="59">
        <f t="shared" ref="P134" si="780">D135</f>
        <v>0</v>
      </c>
      <c r="Q134" s="60">
        <f t="shared" ref="Q134:Q197" si="781">H134</f>
        <v>0</v>
      </c>
      <c r="R134" s="60"/>
      <c r="S134" s="61" t="str">
        <f t="shared" ref="S134" si="782">E134</f>
        <v/>
      </c>
      <c r="T134" s="60" t="str">
        <f t="shared" ref="T134" si="783">F134</f>
        <v/>
      </c>
      <c r="U134" s="21">
        <f t="shared" ref="U134" ca="1" si="784">A134</f>
        <v>0</v>
      </c>
      <c r="V134" s="22" t="str">
        <f t="shared" ref="V134" si="785">C134</f>
        <v/>
      </c>
      <c r="W134" s="41"/>
    </row>
    <row r="135" spans="1:23" ht="20.100000000000001" customHeight="1" x14ac:dyDescent="0.2">
      <c r="A135" s="247"/>
      <c r="B135" s="248"/>
      <c r="C135" s="242"/>
      <c r="D135" s="160"/>
      <c r="E135" s="244"/>
      <c r="F135" s="243"/>
      <c r="G135" s="245"/>
      <c r="H135" s="130"/>
      <c r="I135" s="131" t="str">
        <f ca="1">IF(H135="","",IF(VLOOKUP(H135,Geral!$B$28:$D$41,3,FALSE)="&lt;=",IF(YEAR(NOW())-YEAR(E134)&gt;VLOOKUP(H135,Geral!$B$28:$C$41,2,FALSE),"ý","þ"),IF(VLOOKUP(H135,Geral!$B$28:$D$41,3,FALSE)="&gt;=",IF(YEAR(NOW())-YEAR(E134)&lt;VLOOKUP(H135,Geral!$B$28:$C$41,2,FALSE),"ý","þ"))))</f>
        <v/>
      </c>
      <c r="J135" s="279"/>
      <c r="K135" s="139">
        <f ca="1">IF(H135="",0,IF(OR(H135 = Geral!$A$46,H135 = Geral!$A$48),Geral!$H$15,IF(YEAR(NOW())-YEAR(E134) &lt; 18,Geral!$I$15,Geral!$H$15)))</f>
        <v>0</v>
      </c>
      <c r="L135" s="191"/>
      <c r="M135" s="131" t="str">
        <f ca="1">IF(L135="","",IF(VLOOKUP($H135,Geral!$B$28:$D$41,3,FALSE)="&lt;=",IF(YEAR(NOW())-YEAR(VLOOKUP(L135,Atletas!$B$2:$D$101,3,FALSE))&gt;VLOOKUP($H135,Geral!$B$28:$C$41,2,FALSE),"ý","þ"),IF(VLOOKUP($H135,Geral!$B$28:$D$41,3,FALSE)="&gt;=",IF(YEAR(NOW())-YEAR(VLOOKUP(L135,Atletas!$B$2:$D$101,3,FALSE))&lt;VLOOKUP($H135,Geral!$B$28:$C$41,2,FALSE),"ý","þ"))))</f>
        <v/>
      </c>
      <c r="N135" s="140" t="str">
        <f>IF($L135="","",IF(IFERROR(VLOOKUP($L135,Atletas!$B$2:$F$101,2,FALSE),"") ="","Cadastro não encontrado. Digite os dados.",VLOOKUP($L135,Atletas!$B$2:$F$101,2,FALSE)))</f>
        <v/>
      </c>
      <c r="O135" s="117" t="str">
        <f t="shared" ref="O135" si="786">G134</f>
        <v/>
      </c>
      <c r="P135" s="35">
        <f t="shared" ref="P135" si="787">D135</f>
        <v>0</v>
      </c>
      <c r="Q135" s="8">
        <f t="shared" si="781"/>
        <v>0</v>
      </c>
      <c r="R135" s="8">
        <f t="shared" ref="R135:R136" si="788">L135</f>
        <v>0</v>
      </c>
      <c r="S135" s="9" t="str">
        <f t="shared" ref="S135" si="789">E134</f>
        <v/>
      </c>
      <c r="T135" s="8" t="str">
        <f t="shared" ref="T135" si="790">F134</f>
        <v/>
      </c>
      <c r="U135" s="10">
        <f t="shared" ref="U135" ca="1" si="791">A134</f>
        <v>0</v>
      </c>
      <c r="V135" s="11" t="str">
        <f t="shared" ref="V135" si="792">C134</f>
        <v/>
      </c>
      <c r="W135" s="41"/>
    </row>
    <row r="136" spans="1:23" ht="20.100000000000001" customHeight="1" thickBot="1" x14ac:dyDescent="0.25">
      <c r="A136" s="247"/>
      <c r="B136" s="248"/>
      <c r="C136" s="242"/>
      <c r="D136" s="127"/>
      <c r="E136" s="244"/>
      <c r="F136" s="243"/>
      <c r="G136" s="245"/>
      <c r="H136" s="132"/>
      <c r="I136" s="133" t="str">
        <f ca="1">IF(H136="","",IF(VLOOKUP(H136,Geral!$B$42:$D$48,3,FALSE)="&lt;=",IF(YEAR(NOW())-YEAR(E134)&gt;VLOOKUP(H136,Geral!$B$42:$C$48,2,FALSE),"ý","þ"),IF(VLOOKUP(H136,Geral!$B$42:$D$48,3,FALSE)="&gt;=",IF(YEAR(NOW())-YEAR(E134)&lt;VLOOKUP(H136,Geral!$B$42:$C$48,2,FALSE),"ý","þ"))))</f>
        <v/>
      </c>
      <c r="J136" s="279"/>
      <c r="K136" s="141">
        <f ca="1">IF(H136="",0,IF(OR(H136 = Geral!$A$46,H136 = Geral!$A$48),Geral!$H$15,IF(YEAR(NOW())-YEAR(E134) &lt; 18,Geral!$I$15,Geral!$H$15)))</f>
        <v>0</v>
      </c>
      <c r="L136" s="191"/>
      <c r="M136" s="133" t="str">
        <f ca="1">IF(L136="","",IF(VLOOKUP($H136,Geral!$B$42:$D$48,3,FALSE)="&lt;=",IF(YEAR(NOW())-YEAR(VLOOKUP(L136,Atletas!$B$2:$D$101,3,FALSE))&gt;VLOOKUP($H136,Geral!$B$42:$C$48,2,FALSE),"ý","þ"),IF(VLOOKUP($H136,Geral!$B$42:$D$48,3,FALSE)="&gt;=",IF(YEAR(NOW())-YEAR(VLOOKUP(L136,Atletas!$B$2:$D$101,3,FALSE))&lt;VLOOKUP($H136,Geral!$B$42:$C$48,2,FALSE),"ý","þ"))))</f>
        <v/>
      </c>
      <c r="N136" s="142" t="str">
        <f>IF($L136="","",IF(IFERROR(VLOOKUP($L136,Atletas!$B$2:$F$101,2,FALSE),"") ="","Cadastro não encontrado. Digite os dados.",VLOOKUP($L136,Atletas!$B$2:$F$101,2,FALSE)))</f>
        <v/>
      </c>
      <c r="O136" s="118" t="str">
        <f t="shared" ref="O136" si="793">G134</f>
        <v/>
      </c>
      <c r="P136" s="36">
        <f t="shared" ref="P136" si="794">D135</f>
        <v>0</v>
      </c>
      <c r="Q136" s="13">
        <f t="shared" si="781"/>
        <v>0</v>
      </c>
      <c r="R136" s="13">
        <f t="shared" si="788"/>
        <v>0</v>
      </c>
      <c r="S136" s="14" t="str">
        <f>E134</f>
        <v/>
      </c>
      <c r="T136" s="13" t="str">
        <f>F134</f>
        <v/>
      </c>
      <c r="U136" s="15">
        <f t="shared" ref="U136" ca="1" si="795">A134</f>
        <v>0</v>
      </c>
      <c r="V136" s="16" t="str">
        <f t="shared" ref="V136" si="796">C134</f>
        <v/>
      </c>
      <c r="W136" s="41"/>
    </row>
    <row r="137" spans="1:23" ht="20.100000000000001" customHeight="1" x14ac:dyDescent="0.2">
      <c r="A137" s="247">
        <f t="shared" ref="A137" ca="1" si="797">SUM(K137:K139)</f>
        <v>0</v>
      </c>
      <c r="B137" s="248">
        <v>46</v>
      </c>
      <c r="C137" s="242" t="str">
        <f>IF($D138="","",IF(IFERROR(VLOOKUP($D138,Atletas!$B$2:$F$101,5,FALSE),"") ="","CLUBE",VLOOKUP($D138,Atletas!$B$2:$F$101,5,FALSE)))</f>
        <v/>
      </c>
      <c r="D137" s="127"/>
      <c r="E137" s="244" t="str">
        <f>IF($D138="","",IF(IFERROR(VLOOKUP($D138,Atletas!$B$2:$F$101,3,FALSE),"") ="","DD/MM/AAAA",VLOOKUP($D138,Atletas!$B$2:$F$101,3,FALSE)))</f>
        <v/>
      </c>
      <c r="F137" s="243" t="str">
        <f>IF($D138="","",IF(IFERROR(VLOOKUP($D138,Atletas!$B$2:$F$101,4,FALSE),"") ="","Gênero",VLOOKUP($D138,Atletas!$B$2:$F$101,4,FALSE)))</f>
        <v/>
      </c>
      <c r="G137" s="245" t="str">
        <f>IF($D138="","",IF(IFERROR(VLOOKUP($D138,Atletas!$B$2:$F$101,2,FALSE),"") ="","Cadastro não encontrado. Digite os dados.",VLOOKUP($D138,Atletas!$B$2:$F$101,2,FALSE)))</f>
        <v/>
      </c>
      <c r="H137" s="128"/>
      <c r="I137" s="129" t="str">
        <f ca="1">IF(H137="","",IF(VLOOKUP(H137,Geral!$B$13:$D$27,3,FALSE)="&lt;=",IF(YEAR(NOW())-YEAR(E137)&gt;VLOOKUP(H137,Geral!$B$13:$C$27,2,FALSE),"ý","þ"),IF(VLOOKUP(H137,Geral!$B$13:$D$27,3,FALSE)="&gt;=",IF(YEAR(NOW())-YEAR(E137)&lt;VLOOKUP(H137,Geral!$B$13:$C$27,2,FALSE),"ý","þ"))))</f>
        <v/>
      </c>
      <c r="J137" s="279"/>
      <c r="K137" s="138">
        <f ca="1">SUM(IF(J137="Sim",IF(H137="",0,IF(OR(H137 = Geral!$A$46,H137 = Geral!$A$48),Geral!$H$13,IF(YEAR(NOW())-YEAR(E137) &lt; 18,Geral!$I$17,Geral!$H$17))),0),IF(H137="",0,IF(OR(H137 = Geral!$A$46,H137 = Geral!$A$48),Geral!$H$13,IF(YEAR(NOW())-YEAR(E137) &lt; 18,Geral!$I$13,Geral!$H$13))))</f>
        <v>0</v>
      </c>
      <c r="L137" s="246"/>
      <c r="M137" s="246"/>
      <c r="N137" s="246"/>
      <c r="O137" s="116" t="str">
        <f t="shared" ref="O137" si="798">G137</f>
        <v/>
      </c>
      <c r="P137" s="59">
        <f t="shared" ref="P137" si="799">D138</f>
        <v>0</v>
      </c>
      <c r="Q137" s="60">
        <f t="shared" si="781"/>
        <v>0</v>
      </c>
      <c r="R137" s="60"/>
      <c r="S137" s="61" t="str">
        <f t="shared" ref="S137" si="800">E137</f>
        <v/>
      </c>
      <c r="T137" s="60" t="str">
        <f t="shared" ref="T137" si="801">F137</f>
        <v/>
      </c>
      <c r="U137" s="21">
        <f t="shared" ref="U137" ca="1" si="802">A137</f>
        <v>0</v>
      </c>
      <c r="V137" s="22" t="str">
        <f t="shared" ref="V137" si="803">C137</f>
        <v/>
      </c>
      <c r="W137" s="41"/>
    </row>
    <row r="138" spans="1:23" ht="20.100000000000001" customHeight="1" x14ac:dyDescent="0.2">
      <c r="A138" s="247"/>
      <c r="B138" s="248"/>
      <c r="C138" s="242"/>
      <c r="D138" s="160"/>
      <c r="E138" s="244"/>
      <c r="F138" s="243"/>
      <c r="G138" s="245"/>
      <c r="H138" s="130"/>
      <c r="I138" s="131" t="str">
        <f ca="1">IF(H138="","",IF(VLOOKUP(H138,Geral!$B$28:$D$41,3,FALSE)="&lt;=",IF(YEAR(NOW())-YEAR(E137)&gt;VLOOKUP(H138,Geral!$B$28:$C$41,2,FALSE),"ý","þ"),IF(VLOOKUP(H138,Geral!$B$28:$D$41,3,FALSE)="&gt;=",IF(YEAR(NOW())-YEAR(E137)&lt;VLOOKUP(H138,Geral!$B$28:$C$41,2,FALSE),"ý","þ"))))</f>
        <v/>
      </c>
      <c r="J138" s="279"/>
      <c r="K138" s="139">
        <f ca="1">IF(H138="",0,IF(OR(H138 = Geral!$A$46,H138 = Geral!$A$48),Geral!$H$15,IF(YEAR(NOW())-YEAR(E137) &lt; 18,Geral!$I$15,Geral!$H$15)))</f>
        <v>0</v>
      </c>
      <c r="L138" s="191"/>
      <c r="M138" s="131" t="str">
        <f ca="1">IF(L138="","",IF(VLOOKUP($H138,Geral!$B$28:$D$41,3,FALSE)="&lt;=",IF(YEAR(NOW())-YEAR(VLOOKUP(L138,Atletas!$B$2:$D$101,3,FALSE))&gt;VLOOKUP($H138,Geral!$B$28:$C$41,2,FALSE),"ý","þ"),IF(VLOOKUP($H138,Geral!$B$28:$D$41,3,FALSE)="&gt;=",IF(YEAR(NOW())-YEAR(VLOOKUP(L138,Atletas!$B$2:$D$101,3,FALSE))&lt;VLOOKUP($H138,Geral!$B$28:$C$41,2,FALSE),"ý","þ"))))</f>
        <v/>
      </c>
      <c r="N138" s="140" t="str">
        <f>IF($L138="","",IF(IFERROR(VLOOKUP($L138,Atletas!$B$2:$F$101,2,FALSE),"") ="","Cadastro não encontrado. Digite os dados.",VLOOKUP($L138,Atletas!$B$2:$F$101,2,FALSE)))</f>
        <v/>
      </c>
      <c r="O138" s="117" t="str">
        <f t="shared" ref="O138" si="804">G137</f>
        <v/>
      </c>
      <c r="P138" s="35">
        <f t="shared" ref="P138" si="805">D138</f>
        <v>0</v>
      </c>
      <c r="Q138" s="8">
        <f t="shared" si="781"/>
        <v>0</v>
      </c>
      <c r="R138" s="8">
        <f t="shared" ref="R138:R139" si="806">L138</f>
        <v>0</v>
      </c>
      <c r="S138" s="9" t="str">
        <f t="shared" ref="S138" si="807">E137</f>
        <v/>
      </c>
      <c r="T138" s="8" t="str">
        <f t="shared" ref="T138" si="808">F137</f>
        <v/>
      </c>
      <c r="U138" s="10">
        <f t="shared" ref="U138" ca="1" si="809">A137</f>
        <v>0</v>
      </c>
      <c r="V138" s="11" t="str">
        <f t="shared" ref="V138" si="810">C137</f>
        <v/>
      </c>
      <c r="W138" s="41"/>
    </row>
    <row r="139" spans="1:23" ht="20.100000000000001" customHeight="1" thickBot="1" x14ac:dyDescent="0.25">
      <c r="A139" s="247"/>
      <c r="B139" s="248"/>
      <c r="C139" s="242"/>
      <c r="D139" s="127"/>
      <c r="E139" s="244"/>
      <c r="F139" s="243"/>
      <c r="G139" s="245"/>
      <c r="H139" s="132"/>
      <c r="I139" s="133" t="str">
        <f ca="1">IF(H139="","",IF(VLOOKUP(H139,Geral!$B$42:$D$48,3,FALSE)="&lt;=",IF(YEAR(NOW())-YEAR(E137)&gt;VLOOKUP(H139,Geral!$B$42:$C$48,2,FALSE),"ý","þ"),IF(VLOOKUP(H139,Geral!$B$42:$D$48,3,FALSE)="&gt;=",IF(YEAR(NOW())-YEAR(E137)&lt;VLOOKUP(H139,Geral!$B$42:$C$48,2,FALSE),"ý","þ"))))</f>
        <v/>
      </c>
      <c r="J139" s="279"/>
      <c r="K139" s="141">
        <f ca="1">IF(H139="",0,IF(OR(H139 = Geral!$A$46,H139 = Geral!$A$48),Geral!$H$15,IF(YEAR(NOW())-YEAR(E137) &lt; 18,Geral!$I$15,Geral!$H$15)))</f>
        <v>0</v>
      </c>
      <c r="L139" s="191"/>
      <c r="M139" s="133" t="str">
        <f ca="1">IF(L139="","",IF(VLOOKUP($H139,Geral!$B$42:$D$48,3,FALSE)="&lt;=",IF(YEAR(NOW())-YEAR(VLOOKUP(L139,Atletas!$B$2:$D$101,3,FALSE))&gt;VLOOKUP($H139,Geral!$B$42:$C$48,2,FALSE),"ý","þ"),IF(VLOOKUP($H139,Geral!$B$42:$D$48,3,FALSE)="&gt;=",IF(YEAR(NOW())-YEAR(VLOOKUP(L139,Atletas!$B$2:$D$101,3,FALSE))&lt;VLOOKUP($H139,Geral!$B$42:$C$48,2,FALSE),"ý","þ"))))</f>
        <v/>
      </c>
      <c r="N139" s="142" t="str">
        <f>IF($L139="","",IF(IFERROR(VLOOKUP($L139,Atletas!$B$2:$F$101,2,FALSE),"") ="","Cadastro não encontrado. Digite os dados.",VLOOKUP($L139,Atletas!$B$2:$F$101,2,FALSE)))</f>
        <v/>
      </c>
      <c r="O139" s="118" t="str">
        <f t="shared" ref="O139" si="811">G137</f>
        <v/>
      </c>
      <c r="P139" s="36">
        <f t="shared" ref="P139" si="812">D138</f>
        <v>0</v>
      </c>
      <c r="Q139" s="13">
        <f t="shared" si="781"/>
        <v>0</v>
      </c>
      <c r="R139" s="13">
        <f t="shared" si="806"/>
        <v>0</v>
      </c>
      <c r="S139" s="14" t="str">
        <f>E137</f>
        <v/>
      </c>
      <c r="T139" s="13" t="str">
        <f>F137</f>
        <v/>
      </c>
      <c r="U139" s="15">
        <f t="shared" ref="U139" ca="1" si="813">A137</f>
        <v>0</v>
      </c>
      <c r="V139" s="16" t="str">
        <f t="shared" ref="V139" si="814">C137</f>
        <v/>
      </c>
      <c r="W139" s="41"/>
    </row>
    <row r="140" spans="1:23" ht="20.100000000000001" customHeight="1" x14ac:dyDescent="0.2">
      <c r="A140" s="247">
        <f t="shared" ref="A140" ca="1" si="815">SUM(K140:K142)</f>
        <v>0</v>
      </c>
      <c r="B140" s="248">
        <v>47</v>
      </c>
      <c r="C140" s="242" t="str">
        <f>IF($D141="","",IF(IFERROR(VLOOKUP($D141,Atletas!$B$2:$F$101,5,FALSE),"") ="","CLUBE",VLOOKUP($D141,Atletas!$B$2:$F$101,5,FALSE)))</f>
        <v/>
      </c>
      <c r="D140" s="127"/>
      <c r="E140" s="244" t="str">
        <f>IF($D141="","",IF(IFERROR(VLOOKUP($D141,Atletas!$B$2:$F$101,3,FALSE),"") ="","DD/MM/AAAA",VLOOKUP($D141,Atletas!$B$2:$F$101,3,FALSE)))</f>
        <v/>
      </c>
      <c r="F140" s="243" t="str">
        <f>IF($D141="","",IF(IFERROR(VLOOKUP($D141,Atletas!$B$2:$F$101,4,FALSE),"") ="","Gênero",VLOOKUP($D141,Atletas!$B$2:$F$101,4,FALSE)))</f>
        <v/>
      </c>
      <c r="G140" s="245" t="str">
        <f>IF($D141="","",IF(IFERROR(VLOOKUP($D141,Atletas!$B$2:$F$101,2,FALSE),"") ="","Cadastro não encontrado. Digite os dados.",VLOOKUP($D141,Atletas!$B$2:$F$101,2,FALSE)))</f>
        <v/>
      </c>
      <c r="H140" s="128"/>
      <c r="I140" s="129" t="str">
        <f ca="1">IF(H140="","",IF(VLOOKUP(H140,Geral!$B$13:$D$27,3,FALSE)="&lt;=",IF(YEAR(NOW())-YEAR(E140)&gt;VLOOKUP(H140,Geral!$B$13:$C$27,2,FALSE),"ý","þ"),IF(VLOOKUP(H140,Geral!$B$13:$D$27,3,FALSE)="&gt;=",IF(YEAR(NOW())-YEAR(E140)&lt;VLOOKUP(H140,Geral!$B$13:$C$27,2,FALSE),"ý","þ"))))</f>
        <v/>
      </c>
      <c r="J140" s="279"/>
      <c r="K140" s="138">
        <f ca="1">SUM(IF(J140="Sim",IF(H140="",0,IF(OR(H140 = Geral!$A$46,H140 = Geral!$A$48),Geral!$H$13,IF(YEAR(NOW())-YEAR(E140) &lt; 18,Geral!$I$17,Geral!$H$17))),0),IF(H140="",0,IF(OR(H140 = Geral!$A$46,H140 = Geral!$A$48),Geral!$H$13,IF(YEAR(NOW())-YEAR(E140) &lt; 18,Geral!$I$13,Geral!$H$13))))</f>
        <v>0</v>
      </c>
      <c r="L140" s="246"/>
      <c r="M140" s="246"/>
      <c r="N140" s="246"/>
      <c r="O140" s="116" t="str">
        <f t="shared" ref="O140" si="816">G140</f>
        <v/>
      </c>
      <c r="P140" s="59">
        <f t="shared" ref="P140" si="817">D141</f>
        <v>0</v>
      </c>
      <c r="Q140" s="60">
        <f t="shared" si="781"/>
        <v>0</v>
      </c>
      <c r="R140" s="60"/>
      <c r="S140" s="61" t="str">
        <f t="shared" ref="S140" si="818">E140</f>
        <v/>
      </c>
      <c r="T140" s="60" t="str">
        <f t="shared" ref="T140" si="819">F140</f>
        <v/>
      </c>
      <c r="U140" s="21">
        <f t="shared" ref="U140" ca="1" si="820">A140</f>
        <v>0</v>
      </c>
      <c r="V140" s="22" t="str">
        <f t="shared" ref="V140" si="821">C140</f>
        <v/>
      </c>
      <c r="W140" s="41"/>
    </row>
    <row r="141" spans="1:23" ht="20.100000000000001" customHeight="1" x14ac:dyDescent="0.2">
      <c r="A141" s="247"/>
      <c r="B141" s="248"/>
      <c r="C141" s="242"/>
      <c r="D141" s="160"/>
      <c r="E141" s="244"/>
      <c r="F141" s="243"/>
      <c r="G141" s="245"/>
      <c r="H141" s="130"/>
      <c r="I141" s="131" t="str">
        <f ca="1">IF(H141="","",IF(VLOOKUP(H141,Geral!$B$28:$D$41,3,FALSE)="&lt;=",IF(YEAR(NOW())-YEAR(E140)&gt;VLOOKUP(H141,Geral!$B$28:$C$41,2,FALSE),"ý","þ"),IF(VLOOKUP(H141,Geral!$B$28:$D$41,3,FALSE)="&gt;=",IF(YEAR(NOW())-YEAR(E140)&lt;VLOOKUP(H141,Geral!$B$28:$C$41,2,FALSE),"ý","þ"))))</f>
        <v/>
      </c>
      <c r="J141" s="279"/>
      <c r="K141" s="139">
        <f ca="1">IF(H141="",0,IF(OR(H141 = Geral!$A$46,H141 = Geral!$A$48),Geral!$H$15,IF(YEAR(NOW())-YEAR(E140) &lt; 18,Geral!$I$15,Geral!$H$15)))</f>
        <v>0</v>
      </c>
      <c r="L141" s="191"/>
      <c r="M141" s="131" t="str">
        <f ca="1">IF(L141="","",IF(VLOOKUP($H141,Geral!$B$28:$D$41,3,FALSE)="&lt;=",IF(YEAR(NOW())-YEAR(VLOOKUP(L141,Atletas!$B$2:$D$101,3,FALSE))&gt;VLOOKUP($H141,Geral!$B$28:$C$41,2,FALSE),"ý","þ"),IF(VLOOKUP($H141,Geral!$B$28:$D$41,3,FALSE)="&gt;=",IF(YEAR(NOW())-YEAR(VLOOKUP(L141,Atletas!$B$2:$D$101,3,FALSE))&lt;VLOOKUP($H141,Geral!$B$28:$C$41,2,FALSE),"ý","þ"))))</f>
        <v/>
      </c>
      <c r="N141" s="140" t="str">
        <f>IF($L141="","",IF(IFERROR(VLOOKUP($L141,Atletas!$B$2:$F$101,2,FALSE),"") ="","Cadastro não encontrado. Digite os dados.",VLOOKUP($L141,Atletas!$B$2:$F$101,2,FALSE)))</f>
        <v/>
      </c>
      <c r="O141" s="117" t="str">
        <f t="shared" ref="O141" si="822">G140</f>
        <v/>
      </c>
      <c r="P141" s="35">
        <f t="shared" ref="P141" si="823">D141</f>
        <v>0</v>
      </c>
      <c r="Q141" s="8">
        <f t="shared" si="781"/>
        <v>0</v>
      </c>
      <c r="R141" s="8">
        <f t="shared" ref="R141:R142" si="824">L141</f>
        <v>0</v>
      </c>
      <c r="S141" s="9" t="str">
        <f t="shared" ref="S141" si="825">E140</f>
        <v/>
      </c>
      <c r="T141" s="8" t="str">
        <f t="shared" ref="T141" si="826">F140</f>
        <v/>
      </c>
      <c r="U141" s="10">
        <f t="shared" ref="U141" ca="1" si="827">A140</f>
        <v>0</v>
      </c>
      <c r="V141" s="11" t="str">
        <f t="shared" ref="V141" si="828">C140</f>
        <v/>
      </c>
      <c r="W141" s="41"/>
    </row>
    <row r="142" spans="1:23" ht="20.100000000000001" customHeight="1" thickBot="1" x14ac:dyDescent="0.25">
      <c r="A142" s="247"/>
      <c r="B142" s="248"/>
      <c r="C142" s="242"/>
      <c r="D142" s="127"/>
      <c r="E142" s="244"/>
      <c r="F142" s="243"/>
      <c r="G142" s="245"/>
      <c r="H142" s="132"/>
      <c r="I142" s="133" t="str">
        <f ca="1">IF(H142="","",IF(VLOOKUP(H142,Geral!$B$42:$D$48,3,FALSE)="&lt;=",IF(YEAR(NOW())-YEAR(E140)&gt;VLOOKUP(H142,Geral!$B$42:$C$48,2,FALSE),"ý","þ"),IF(VLOOKUP(H142,Geral!$B$42:$D$48,3,FALSE)="&gt;=",IF(YEAR(NOW())-YEAR(E140)&lt;VLOOKUP(H142,Geral!$B$42:$C$48,2,FALSE),"ý","þ"))))</f>
        <v/>
      </c>
      <c r="J142" s="279"/>
      <c r="K142" s="141">
        <f ca="1">IF(H142="",0,IF(OR(H142 = Geral!$A$46,H142 = Geral!$A$48),Geral!$H$15,IF(YEAR(NOW())-YEAR(E140) &lt; 18,Geral!$I$15,Geral!$H$15)))</f>
        <v>0</v>
      </c>
      <c r="L142" s="191"/>
      <c r="M142" s="133" t="str">
        <f ca="1">IF(L142="","",IF(VLOOKUP($H142,Geral!$B$42:$D$48,3,FALSE)="&lt;=",IF(YEAR(NOW())-YEAR(VLOOKUP(L142,Atletas!$B$2:$D$101,3,FALSE))&gt;VLOOKUP($H142,Geral!$B$42:$C$48,2,FALSE),"ý","þ"),IF(VLOOKUP($H142,Geral!$B$42:$D$48,3,FALSE)="&gt;=",IF(YEAR(NOW())-YEAR(VLOOKUP(L142,Atletas!$B$2:$D$101,3,FALSE))&lt;VLOOKUP($H142,Geral!$B$42:$C$48,2,FALSE),"ý","þ"))))</f>
        <v/>
      </c>
      <c r="N142" s="142" t="str">
        <f>IF($L142="","",IF(IFERROR(VLOOKUP($L142,Atletas!$B$2:$F$101,2,FALSE),"") ="","Cadastro não encontrado. Digite os dados.",VLOOKUP($L142,Atletas!$B$2:$F$101,2,FALSE)))</f>
        <v/>
      </c>
      <c r="O142" s="118" t="str">
        <f t="shared" ref="O142" si="829">G140</f>
        <v/>
      </c>
      <c r="P142" s="36">
        <f t="shared" ref="P142" si="830">D141</f>
        <v>0</v>
      </c>
      <c r="Q142" s="13">
        <f t="shared" si="781"/>
        <v>0</v>
      </c>
      <c r="R142" s="13">
        <f t="shared" si="824"/>
        <v>0</v>
      </c>
      <c r="S142" s="14" t="str">
        <f>E140</f>
        <v/>
      </c>
      <c r="T142" s="13" t="str">
        <f>F140</f>
        <v/>
      </c>
      <c r="U142" s="15">
        <f t="shared" ref="U142" ca="1" si="831">A140</f>
        <v>0</v>
      </c>
      <c r="V142" s="16" t="str">
        <f t="shared" ref="V142" si="832">C140</f>
        <v/>
      </c>
      <c r="W142" s="41"/>
    </row>
    <row r="143" spans="1:23" ht="20.100000000000001" customHeight="1" x14ac:dyDescent="0.2">
      <c r="A143" s="247">
        <f t="shared" ref="A143" ca="1" si="833">SUM(K143:K145)</f>
        <v>0</v>
      </c>
      <c r="B143" s="248">
        <v>48</v>
      </c>
      <c r="C143" s="242" t="str">
        <f>IF($D144="","",IF(IFERROR(VLOOKUP($D144,Atletas!$B$2:$F$101,5,FALSE),"") ="","CLUBE",VLOOKUP($D144,Atletas!$B$2:$F$101,5,FALSE)))</f>
        <v/>
      </c>
      <c r="D143" s="127"/>
      <c r="E143" s="244" t="str">
        <f>IF($D144="","",IF(IFERROR(VLOOKUP($D144,Atletas!$B$2:$F$101,3,FALSE),"") ="","DD/MM/AAAA",VLOOKUP($D144,Atletas!$B$2:$F$101,3,FALSE)))</f>
        <v/>
      </c>
      <c r="F143" s="243" t="str">
        <f>IF($D144="","",IF(IFERROR(VLOOKUP($D144,Atletas!$B$2:$F$101,4,FALSE),"") ="","Gênero",VLOOKUP($D144,Atletas!$B$2:$F$101,4,FALSE)))</f>
        <v/>
      </c>
      <c r="G143" s="245" t="str">
        <f>IF($D144="","",IF(IFERROR(VLOOKUP($D144,Atletas!$B$2:$F$101,2,FALSE),"") ="","Cadastro não encontrado. Digite os dados.",VLOOKUP($D144,Atletas!$B$2:$F$101,2,FALSE)))</f>
        <v/>
      </c>
      <c r="H143" s="128"/>
      <c r="I143" s="129" t="str">
        <f ca="1">IF(H143="","",IF(VLOOKUP(H143,Geral!$B$13:$D$27,3,FALSE)="&lt;=",IF(YEAR(NOW())-YEAR(E143)&gt;VLOOKUP(H143,Geral!$B$13:$C$27,2,FALSE),"ý","þ"),IF(VLOOKUP(H143,Geral!$B$13:$D$27,3,FALSE)="&gt;=",IF(YEAR(NOW())-YEAR(E143)&lt;VLOOKUP(H143,Geral!$B$13:$C$27,2,FALSE),"ý","þ"))))</f>
        <v/>
      </c>
      <c r="J143" s="279"/>
      <c r="K143" s="138">
        <f ca="1">SUM(IF(J143="Sim",IF(H143="",0,IF(OR(H143 = Geral!$A$46,H143 = Geral!$A$48),Geral!$H$13,IF(YEAR(NOW())-YEAR(E143) &lt; 18,Geral!$I$17,Geral!$H$17))),0),IF(H143="",0,IF(OR(H143 = Geral!$A$46,H143 = Geral!$A$48),Geral!$H$13,IF(YEAR(NOW())-YEAR(E143) &lt; 18,Geral!$I$13,Geral!$H$13))))</f>
        <v>0</v>
      </c>
      <c r="L143" s="246"/>
      <c r="M143" s="246"/>
      <c r="N143" s="246"/>
      <c r="O143" s="116" t="str">
        <f t="shared" ref="O143" si="834">G143</f>
        <v/>
      </c>
      <c r="P143" s="59">
        <f t="shared" ref="P143" si="835">D144</f>
        <v>0</v>
      </c>
      <c r="Q143" s="60">
        <f t="shared" si="781"/>
        <v>0</v>
      </c>
      <c r="R143" s="60"/>
      <c r="S143" s="61" t="str">
        <f t="shared" ref="S143" si="836">E143</f>
        <v/>
      </c>
      <c r="T143" s="60" t="str">
        <f t="shared" ref="T143" si="837">F143</f>
        <v/>
      </c>
      <c r="U143" s="21">
        <f t="shared" ref="U143" ca="1" si="838">A143</f>
        <v>0</v>
      </c>
      <c r="V143" s="22" t="str">
        <f t="shared" ref="V143" si="839">C143</f>
        <v/>
      </c>
      <c r="W143" s="41"/>
    </row>
    <row r="144" spans="1:23" ht="20.100000000000001" customHeight="1" x14ac:dyDescent="0.2">
      <c r="A144" s="247"/>
      <c r="B144" s="248"/>
      <c r="C144" s="242"/>
      <c r="D144" s="160"/>
      <c r="E144" s="244"/>
      <c r="F144" s="243"/>
      <c r="G144" s="245"/>
      <c r="H144" s="130"/>
      <c r="I144" s="131" t="str">
        <f ca="1">IF(H144="","",IF(VLOOKUP(H144,Geral!$B$28:$D$41,3,FALSE)="&lt;=",IF(YEAR(NOW())-YEAR(E143)&gt;VLOOKUP(H144,Geral!$B$28:$C$41,2,FALSE),"ý","þ"),IF(VLOOKUP(H144,Geral!$B$28:$D$41,3,FALSE)="&gt;=",IF(YEAR(NOW())-YEAR(E143)&lt;VLOOKUP(H144,Geral!$B$28:$C$41,2,FALSE),"ý","þ"))))</f>
        <v/>
      </c>
      <c r="J144" s="279"/>
      <c r="K144" s="139">
        <f ca="1">IF(H144="",0,IF(OR(H144 = Geral!$A$46,H144 = Geral!$A$48),Geral!$H$15,IF(YEAR(NOW())-YEAR(E143) &lt; 18,Geral!$I$15,Geral!$H$15)))</f>
        <v>0</v>
      </c>
      <c r="L144" s="191"/>
      <c r="M144" s="131" t="str">
        <f ca="1">IF(L144="","",IF(VLOOKUP($H144,Geral!$B$28:$D$41,3,FALSE)="&lt;=",IF(YEAR(NOW())-YEAR(VLOOKUP(L144,Atletas!$B$2:$D$101,3,FALSE))&gt;VLOOKUP($H144,Geral!$B$28:$C$41,2,FALSE),"ý","þ"),IF(VLOOKUP($H144,Geral!$B$28:$D$41,3,FALSE)="&gt;=",IF(YEAR(NOW())-YEAR(VLOOKUP(L144,Atletas!$B$2:$D$101,3,FALSE))&lt;VLOOKUP($H144,Geral!$B$28:$C$41,2,FALSE),"ý","þ"))))</f>
        <v/>
      </c>
      <c r="N144" s="140" t="str">
        <f>IF($L144="","",IF(IFERROR(VLOOKUP($L144,Atletas!$B$2:$F$101,2,FALSE),"") ="","Cadastro não encontrado. Digite os dados.",VLOOKUP($L144,Atletas!$B$2:$F$101,2,FALSE)))</f>
        <v/>
      </c>
      <c r="O144" s="117" t="str">
        <f t="shared" ref="O144" si="840">G143</f>
        <v/>
      </c>
      <c r="P144" s="35">
        <f t="shared" ref="P144" si="841">D144</f>
        <v>0</v>
      </c>
      <c r="Q144" s="8">
        <f t="shared" si="781"/>
        <v>0</v>
      </c>
      <c r="R144" s="8">
        <f t="shared" ref="R144:R145" si="842">L144</f>
        <v>0</v>
      </c>
      <c r="S144" s="9" t="str">
        <f t="shared" ref="S144" si="843">E143</f>
        <v/>
      </c>
      <c r="T144" s="8" t="str">
        <f t="shared" ref="T144" si="844">F143</f>
        <v/>
      </c>
      <c r="U144" s="10">
        <f t="shared" ref="U144" ca="1" si="845">A143</f>
        <v>0</v>
      </c>
      <c r="V144" s="11" t="str">
        <f t="shared" ref="V144" si="846">C143</f>
        <v/>
      </c>
      <c r="W144" s="41"/>
    </row>
    <row r="145" spans="1:23" ht="20.100000000000001" customHeight="1" thickBot="1" x14ac:dyDescent="0.25">
      <c r="A145" s="247"/>
      <c r="B145" s="248"/>
      <c r="C145" s="242"/>
      <c r="D145" s="127"/>
      <c r="E145" s="244"/>
      <c r="F145" s="243"/>
      <c r="G145" s="245"/>
      <c r="H145" s="132"/>
      <c r="I145" s="133" t="str">
        <f ca="1">IF(H145="","",IF(VLOOKUP(H145,Geral!$B$42:$D$48,3,FALSE)="&lt;=",IF(YEAR(NOW())-YEAR(E143)&gt;VLOOKUP(H145,Geral!$B$42:$C$48,2,FALSE),"ý","þ"),IF(VLOOKUP(H145,Geral!$B$42:$D$48,3,FALSE)="&gt;=",IF(YEAR(NOW())-YEAR(E143)&lt;VLOOKUP(H145,Geral!$B$42:$C$48,2,FALSE),"ý","þ"))))</f>
        <v/>
      </c>
      <c r="J145" s="279"/>
      <c r="K145" s="141">
        <f ca="1">IF(H145="",0,IF(OR(H145 = Geral!$A$46,H145 = Geral!$A$48),Geral!$H$15,IF(YEAR(NOW())-YEAR(E143) &lt; 18,Geral!$I$15,Geral!$H$15)))</f>
        <v>0</v>
      </c>
      <c r="L145" s="191"/>
      <c r="M145" s="133" t="str">
        <f ca="1">IF(L145="","",IF(VLOOKUP($H145,Geral!$B$42:$D$48,3,FALSE)="&lt;=",IF(YEAR(NOW())-YEAR(VLOOKUP(L145,Atletas!$B$2:$D$101,3,FALSE))&gt;VLOOKUP($H145,Geral!$B$42:$C$48,2,FALSE),"ý","þ"),IF(VLOOKUP($H145,Geral!$B$42:$D$48,3,FALSE)="&gt;=",IF(YEAR(NOW())-YEAR(VLOOKUP(L145,Atletas!$B$2:$D$101,3,FALSE))&lt;VLOOKUP($H145,Geral!$B$42:$C$48,2,FALSE),"ý","þ"))))</f>
        <v/>
      </c>
      <c r="N145" s="142" t="str">
        <f>IF($L145="","",IF(IFERROR(VLOOKUP($L145,Atletas!$B$2:$F$101,2,FALSE),"") ="","Cadastro não encontrado. Digite os dados.",VLOOKUP($L145,Atletas!$B$2:$F$101,2,FALSE)))</f>
        <v/>
      </c>
      <c r="O145" s="118" t="str">
        <f t="shared" ref="O145" si="847">G143</f>
        <v/>
      </c>
      <c r="P145" s="36">
        <f t="shared" ref="P145" si="848">D144</f>
        <v>0</v>
      </c>
      <c r="Q145" s="13">
        <f t="shared" si="781"/>
        <v>0</v>
      </c>
      <c r="R145" s="13">
        <f t="shared" si="842"/>
        <v>0</v>
      </c>
      <c r="S145" s="14" t="str">
        <f>E143</f>
        <v/>
      </c>
      <c r="T145" s="13" t="str">
        <f>F143</f>
        <v/>
      </c>
      <c r="U145" s="15">
        <f t="shared" ref="U145" ca="1" si="849">A143</f>
        <v>0</v>
      </c>
      <c r="V145" s="16" t="str">
        <f t="shared" ref="V145" si="850">C143</f>
        <v/>
      </c>
      <c r="W145" s="41"/>
    </row>
    <row r="146" spans="1:23" ht="20.100000000000001" customHeight="1" x14ac:dyDescent="0.2">
      <c r="A146" s="247">
        <f t="shared" ref="A146" ca="1" si="851">SUM(K146:K148)</f>
        <v>0</v>
      </c>
      <c r="B146" s="248">
        <v>49</v>
      </c>
      <c r="C146" s="242" t="str">
        <f>IF($D147="","",IF(IFERROR(VLOOKUP($D147,Atletas!$B$2:$F$101,5,FALSE),"") ="","CLUBE",VLOOKUP($D147,Atletas!$B$2:$F$101,5,FALSE)))</f>
        <v/>
      </c>
      <c r="D146" s="127"/>
      <c r="E146" s="244" t="str">
        <f>IF($D147="","",IF(IFERROR(VLOOKUP($D147,Atletas!$B$2:$F$101,3,FALSE),"") ="","DD/MM/AAAA",VLOOKUP($D147,Atletas!$B$2:$F$101,3,FALSE)))</f>
        <v/>
      </c>
      <c r="F146" s="243" t="str">
        <f>IF($D147="","",IF(IFERROR(VLOOKUP($D147,Atletas!$B$2:$F$101,4,FALSE),"") ="","Gênero",VLOOKUP($D147,Atletas!$B$2:$F$101,4,FALSE)))</f>
        <v/>
      </c>
      <c r="G146" s="245" t="str">
        <f>IF($D147="","",IF(IFERROR(VLOOKUP($D147,Atletas!$B$2:$F$101,2,FALSE),"") ="","Cadastro não encontrado. Digite os dados.",VLOOKUP($D147,Atletas!$B$2:$F$101,2,FALSE)))</f>
        <v/>
      </c>
      <c r="H146" s="128"/>
      <c r="I146" s="129" t="str">
        <f ca="1">IF(H146="","",IF(VLOOKUP(H146,Geral!$B$13:$D$27,3,FALSE)="&lt;=",IF(YEAR(NOW())-YEAR(E146)&gt;VLOOKUP(H146,Geral!$B$13:$C$27,2,FALSE),"ý","þ"),IF(VLOOKUP(H146,Geral!$B$13:$D$27,3,FALSE)="&gt;=",IF(YEAR(NOW())-YEAR(E146)&lt;VLOOKUP(H146,Geral!$B$13:$C$27,2,FALSE),"ý","þ"))))</f>
        <v/>
      </c>
      <c r="J146" s="279"/>
      <c r="K146" s="138">
        <f ca="1">SUM(IF(J146="Sim",IF(H146="",0,IF(OR(H146 = Geral!$A$46,H146 = Geral!$A$48),Geral!$H$13,IF(YEAR(NOW())-YEAR(E146) &lt; 18,Geral!$I$17,Geral!$H$17))),0),IF(H146="",0,IF(OR(H146 = Geral!$A$46,H146 = Geral!$A$48),Geral!$H$13,IF(YEAR(NOW())-YEAR(E146) &lt; 18,Geral!$I$13,Geral!$H$13))))</f>
        <v>0</v>
      </c>
      <c r="L146" s="246"/>
      <c r="M146" s="246"/>
      <c r="N146" s="246"/>
      <c r="O146" s="116" t="str">
        <f t="shared" ref="O146" si="852">G146</f>
        <v/>
      </c>
      <c r="P146" s="59">
        <f t="shared" ref="P146" si="853">D147</f>
        <v>0</v>
      </c>
      <c r="Q146" s="60">
        <f t="shared" si="781"/>
        <v>0</v>
      </c>
      <c r="R146" s="60"/>
      <c r="S146" s="61" t="str">
        <f t="shared" ref="S146" si="854">E146</f>
        <v/>
      </c>
      <c r="T146" s="60" t="str">
        <f t="shared" ref="T146" si="855">F146</f>
        <v/>
      </c>
      <c r="U146" s="21">
        <f t="shared" ref="U146" ca="1" si="856">A146</f>
        <v>0</v>
      </c>
      <c r="V146" s="22" t="str">
        <f t="shared" ref="V146" si="857">C146</f>
        <v/>
      </c>
      <c r="W146" s="41"/>
    </row>
    <row r="147" spans="1:23" ht="20.100000000000001" customHeight="1" x14ac:dyDescent="0.2">
      <c r="A147" s="247"/>
      <c r="B147" s="248"/>
      <c r="C147" s="242"/>
      <c r="D147" s="160"/>
      <c r="E147" s="244"/>
      <c r="F147" s="243"/>
      <c r="G147" s="245"/>
      <c r="H147" s="130"/>
      <c r="I147" s="131" t="str">
        <f ca="1">IF(H147="","",IF(VLOOKUP(H147,Geral!$B$28:$D$41,3,FALSE)="&lt;=",IF(YEAR(NOW())-YEAR(E146)&gt;VLOOKUP(H147,Geral!$B$28:$C$41,2,FALSE),"ý","þ"),IF(VLOOKUP(H147,Geral!$B$28:$D$41,3,FALSE)="&gt;=",IF(YEAR(NOW())-YEAR(E146)&lt;VLOOKUP(H147,Geral!$B$28:$C$41,2,FALSE),"ý","þ"))))</f>
        <v/>
      </c>
      <c r="J147" s="279"/>
      <c r="K147" s="139">
        <f ca="1">IF(H147="",0,IF(OR(H147 = Geral!$A$46,H147 = Geral!$A$48),Geral!$H$15,IF(YEAR(NOW())-YEAR(E146) &lt; 18,Geral!$I$15,Geral!$H$15)))</f>
        <v>0</v>
      </c>
      <c r="L147" s="191"/>
      <c r="M147" s="131" t="str">
        <f ca="1">IF(L147="","",IF(VLOOKUP($H147,Geral!$B$28:$D$41,3,FALSE)="&lt;=",IF(YEAR(NOW())-YEAR(VLOOKUP(L147,Atletas!$B$2:$D$101,3,FALSE))&gt;VLOOKUP($H147,Geral!$B$28:$C$41,2,FALSE),"ý","þ"),IF(VLOOKUP($H147,Geral!$B$28:$D$41,3,FALSE)="&gt;=",IF(YEAR(NOW())-YEAR(VLOOKUP(L147,Atletas!$B$2:$D$101,3,FALSE))&lt;VLOOKUP($H147,Geral!$B$28:$C$41,2,FALSE),"ý","þ"))))</f>
        <v/>
      </c>
      <c r="N147" s="140" t="str">
        <f>IF($L147="","",IF(IFERROR(VLOOKUP($L147,Atletas!$B$2:$F$101,2,FALSE),"") ="","Cadastro não encontrado. Digite os dados.",VLOOKUP($L147,Atletas!$B$2:$F$101,2,FALSE)))</f>
        <v/>
      </c>
      <c r="O147" s="117" t="str">
        <f t="shared" ref="O147" si="858">G146</f>
        <v/>
      </c>
      <c r="P147" s="35">
        <f t="shared" ref="P147" si="859">D147</f>
        <v>0</v>
      </c>
      <c r="Q147" s="8">
        <f t="shared" si="781"/>
        <v>0</v>
      </c>
      <c r="R147" s="8">
        <f t="shared" ref="R147:R148" si="860">L147</f>
        <v>0</v>
      </c>
      <c r="S147" s="9" t="str">
        <f t="shared" ref="S147" si="861">E146</f>
        <v/>
      </c>
      <c r="T147" s="8" t="str">
        <f t="shared" ref="T147" si="862">F146</f>
        <v/>
      </c>
      <c r="U147" s="10">
        <f t="shared" ref="U147" ca="1" si="863">A146</f>
        <v>0</v>
      </c>
      <c r="V147" s="11" t="str">
        <f t="shared" ref="V147" si="864">C146</f>
        <v/>
      </c>
      <c r="W147" s="41"/>
    </row>
    <row r="148" spans="1:23" ht="20.100000000000001" customHeight="1" thickBot="1" x14ac:dyDescent="0.25">
      <c r="A148" s="247"/>
      <c r="B148" s="248"/>
      <c r="C148" s="242"/>
      <c r="D148" s="127"/>
      <c r="E148" s="244"/>
      <c r="F148" s="243"/>
      <c r="G148" s="245"/>
      <c r="H148" s="132"/>
      <c r="I148" s="133" t="str">
        <f ca="1">IF(H148="","",IF(VLOOKUP(H148,Geral!$B$42:$D$48,3,FALSE)="&lt;=",IF(YEAR(NOW())-YEAR(E146)&gt;VLOOKUP(H148,Geral!$B$42:$C$48,2,FALSE),"ý","þ"),IF(VLOOKUP(H148,Geral!$B$42:$D$48,3,FALSE)="&gt;=",IF(YEAR(NOW())-YEAR(E146)&lt;VLOOKUP(H148,Geral!$B$42:$C$48,2,FALSE),"ý","þ"))))</f>
        <v/>
      </c>
      <c r="J148" s="279"/>
      <c r="K148" s="141">
        <f ca="1">IF(H148="",0,IF(OR(H148 = Geral!$A$46,H148 = Geral!$A$48),Geral!$H$15,IF(YEAR(NOW())-YEAR(E146) &lt; 18,Geral!$I$15,Geral!$H$15)))</f>
        <v>0</v>
      </c>
      <c r="L148" s="191"/>
      <c r="M148" s="133" t="str">
        <f ca="1">IF(L148="","",IF(VLOOKUP($H148,Geral!$B$42:$D$48,3,FALSE)="&lt;=",IF(YEAR(NOW())-YEAR(VLOOKUP(L148,Atletas!$B$2:$D$101,3,FALSE))&gt;VLOOKUP($H148,Geral!$B$42:$C$48,2,FALSE),"ý","þ"),IF(VLOOKUP($H148,Geral!$B$42:$D$48,3,FALSE)="&gt;=",IF(YEAR(NOW())-YEAR(VLOOKUP(L148,Atletas!$B$2:$D$101,3,FALSE))&lt;VLOOKUP($H148,Geral!$B$42:$C$48,2,FALSE),"ý","þ"))))</f>
        <v/>
      </c>
      <c r="N148" s="142" t="str">
        <f>IF($L148="","",IF(IFERROR(VLOOKUP($L148,Atletas!$B$2:$F$101,2,FALSE),"") ="","Cadastro não encontrado. Digite os dados.",VLOOKUP($L148,Atletas!$B$2:$F$101,2,FALSE)))</f>
        <v/>
      </c>
      <c r="O148" s="118" t="str">
        <f t="shared" ref="O148" si="865">G146</f>
        <v/>
      </c>
      <c r="P148" s="36">
        <f t="shared" ref="P148" si="866">D147</f>
        <v>0</v>
      </c>
      <c r="Q148" s="13">
        <f t="shared" si="781"/>
        <v>0</v>
      </c>
      <c r="R148" s="13">
        <f t="shared" si="860"/>
        <v>0</v>
      </c>
      <c r="S148" s="14" t="str">
        <f>E146</f>
        <v/>
      </c>
      <c r="T148" s="13" t="str">
        <f>F146</f>
        <v/>
      </c>
      <c r="U148" s="15">
        <f t="shared" ref="U148" ca="1" si="867">A146</f>
        <v>0</v>
      </c>
      <c r="V148" s="16" t="str">
        <f t="shared" ref="V148" si="868">C146</f>
        <v/>
      </c>
      <c r="W148" s="41"/>
    </row>
    <row r="149" spans="1:23" ht="20.100000000000001" customHeight="1" x14ac:dyDescent="0.2">
      <c r="A149" s="247">
        <f t="shared" ref="A149" ca="1" si="869">SUM(K149:K151)</f>
        <v>0</v>
      </c>
      <c r="B149" s="248">
        <v>50</v>
      </c>
      <c r="C149" s="242" t="str">
        <f>IF($D150="","",IF(IFERROR(VLOOKUP($D150,Atletas!$B$2:$F$101,5,FALSE),"") ="","CLUBE",VLOOKUP($D150,Atletas!$B$2:$F$101,5,FALSE)))</f>
        <v/>
      </c>
      <c r="D149" s="127"/>
      <c r="E149" s="244" t="str">
        <f>IF($D150="","",IF(IFERROR(VLOOKUP($D150,Atletas!$B$2:$F$101,3,FALSE),"") ="","DD/MM/AAAA",VLOOKUP($D150,Atletas!$B$2:$F$101,3,FALSE)))</f>
        <v/>
      </c>
      <c r="F149" s="243" t="str">
        <f>IF($D150="","",IF(IFERROR(VLOOKUP($D150,Atletas!$B$2:$F$101,4,FALSE),"") ="","Gênero",VLOOKUP($D150,Atletas!$B$2:$F$101,4,FALSE)))</f>
        <v/>
      </c>
      <c r="G149" s="245" t="str">
        <f>IF($D150="","",IF(IFERROR(VLOOKUP($D150,Atletas!$B$2:$F$101,2,FALSE),"") ="","Cadastro não encontrado. Digite os dados.",VLOOKUP($D150,Atletas!$B$2:$F$101,2,FALSE)))</f>
        <v/>
      </c>
      <c r="H149" s="128"/>
      <c r="I149" s="129" t="str">
        <f ca="1">IF(H149="","",IF(VLOOKUP(H149,Geral!$B$13:$D$27,3,FALSE)="&lt;=",IF(YEAR(NOW())-YEAR(E149)&gt;VLOOKUP(H149,Geral!$B$13:$C$27,2,FALSE),"ý","þ"),IF(VLOOKUP(H149,Geral!$B$13:$D$27,3,FALSE)="&gt;=",IF(YEAR(NOW())-YEAR(E149)&lt;VLOOKUP(H149,Geral!$B$13:$C$27,2,FALSE),"ý","þ"))))</f>
        <v/>
      </c>
      <c r="J149" s="279"/>
      <c r="K149" s="138">
        <f ca="1">SUM(IF(J149="Sim",IF(H149="",0,IF(OR(H149 = Geral!$A$46,H149 = Geral!$A$48),Geral!$H$13,IF(YEAR(NOW())-YEAR(E149) &lt; 18,Geral!$I$17,Geral!$H$17))),0),IF(H149="",0,IF(OR(H149 = Geral!$A$46,H149 = Geral!$A$48),Geral!$H$13,IF(YEAR(NOW())-YEAR(E149) &lt; 18,Geral!$I$13,Geral!$H$13))))</f>
        <v>0</v>
      </c>
      <c r="L149" s="246"/>
      <c r="M149" s="246"/>
      <c r="N149" s="246"/>
      <c r="O149" s="116" t="str">
        <f t="shared" ref="O149" si="870">G149</f>
        <v/>
      </c>
      <c r="P149" s="59">
        <f t="shared" ref="P149" si="871">D150</f>
        <v>0</v>
      </c>
      <c r="Q149" s="60">
        <f t="shared" si="781"/>
        <v>0</v>
      </c>
      <c r="R149" s="60"/>
      <c r="S149" s="61" t="str">
        <f t="shared" ref="S149" si="872">E149</f>
        <v/>
      </c>
      <c r="T149" s="60" t="str">
        <f t="shared" ref="T149" si="873">F149</f>
        <v/>
      </c>
      <c r="U149" s="21">
        <f t="shared" ref="U149" ca="1" si="874">A149</f>
        <v>0</v>
      </c>
      <c r="V149" s="22" t="str">
        <f t="shared" ref="V149" si="875">C149</f>
        <v/>
      </c>
      <c r="W149" s="41"/>
    </row>
    <row r="150" spans="1:23" ht="20.100000000000001" customHeight="1" x14ac:dyDescent="0.2">
      <c r="A150" s="247"/>
      <c r="B150" s="248"/>
      <c r="C150" s="242"/>
      <c r="D150" s="160"/>
      <c r="E150" s="244"/>
      <c r="F150" s="243"/>
      <c r="G150" s="245"/>
      <c r="H150" s="130"/>
      <c r="I150" s="131" t="str">
        <f ca="1">IF(H150="","",IF(VLOOKUP(H150,Geral!$B$28:$D$41,3,FALSE)="&lt;=",IF(YEAR(NOW())-YEAR(E149)&gt;VLOOKUP(H150,Geral!$B$28:$C$41,2,FALSE),"ý","þ"),IF(VLOOKUP(H150,Geral!$B$28:$D$41,3,FALSE)="&gt;=",IF(YEAR(NOW())-YEAR(E149)&lt;VLOOKUP(H150,Geral!$B$28:$C$41,2,FALSE),"ý","þ"))))</f>
        <v/>
      </c>
      <c r="J150" s="279"/>
      <c r="K150" s="139">
        <f ca="1">IF(H150="",0,IF(OR(H150 = Geral!$A$46,H150 = Geral!$A$48),Geral!$H$15,IF(YEAR(NOW())-YEAR(E149) &lt; 18,Geral!$I$15,Geral!$H$15)))</f>
        <v>0</v>
      </c>
      <c r="L150" s="191"/>
      <c r="M150" s="131" t="str">
        <f ca="1">IF(L150="","",IF(VLOOKUP($H150,Geral!$B$28:$D$41,3,FALSE)="&lt;=",IF(YEAR(NOW())-YEAR(VLOOKUP(L150,Atletas!$B$2:$D$101,3,FALSE))&gt;VLOOKUP($H150,Geral!$B$28:$C$41,2,FALSE),"ý","þ"),IF(VLOOKUP($H150,Geral!$B$28:$D$41,3,FALSE)="&gt;=",IF(YEAR(NOW())-YEAR(VLOOKUP(L150,Atletas!$B$2:$D$101,3,FALSE))&lt;VLOOKUP($H150,Geral!$B$28:$C$41,2,FALSE),"ý","þ"))))</f>
        <v/>
      </c>
      <c r="N150" s="140" t="str">
        <f>IF($L150="","",IF(IFERROR(VLOOKUP($L150,Atletas!$B$2:$F$101,2,FALSE),"") ="","Cadastro não encontrado. Digite os dados.",VLOOKUP($L150,Atletas!$B$2:$F$101,2,FALSE)))</f>
        <v/>
      </c>
      <c r="O150" s="117" t="str">
        <f t="shared" ref="O150" si="876">G149</f>
        <v/>
      </c>
      <c r="P150" s="35">
        <f t="shared" ref="P150" si="877">D150</f>
        <v>0</v>
      </c>
      <c r="Q150" s="8">
        <f t="shared" si="781"/>
        <v>0</v>
      </c>
      <c r="R150" s="8">
        <f t="shared" ref="R150:R151" si="878">L150</f>
        <v>0</v>
      </c>
      <c r="S150" s="9" t="str">
        <f t="shared" ref="S150" si="879">E149</f>
        <v/>
      </c>
      <c r="T150" s="8" t="str">
        <f t="shared" ref="T150" si="880">F149</f>
        <v/>
      </c>
      <c r="U150" s="10">
        <f t="shared" ref="U150" ca="1" si="881">A149</f>
        <v>0</v>
      </c>
      <c r="V150" s="11" t="str">
        <f t="shared" ref="V150" si="882">C149</f>
        <v/>
      </c>
      <c r="W150" s="41"/>
    </row>
    <row r="151" spans="1:23" ht="20.100000000000001" customHeight="1" thickBot="1" x14ac:dyDescent="0.25">
      <c r="A151" s="247"/>
      <c r="B151" s="248"/>
      <c r="C151" s="242"/>
      <c r="D151" s="127"/>
      <c r="E151" s="244"/>
      <c r="F151" s="243"/>
      <c r="G151" s="245"/>
      <c r="H151" s="132"/>
      <c r="I151" s="133" t="str">
        <f ca="1">IF(H151="","",IF(VLOOKUP(H151,Geral!$B$42:$D$48,3,FALSE)="&lt;=",IF(YEAR(NOW())-YEAR(E149)&gt;VLOOKUP(H151,Geral!$B$42:$C$48,2,FALSE),"ý","þ"),IF(VLOOKUP(H151,Geral!$B$42:$D$48,3,FALSE)="&gt;=",IF(YEAR(NOW())-YEAR(E149)&lt;VLOOKUP(H151,Geral!$B$42:$C$48,2,FALSE),"ý","þ"))))</f>
        <v/>
      </c>
      <c r="J151" s="279"/>
      <c r="K151" s="141">
        <f ca="1">IF(H151="",0,IF(OR(H151 = Geral!$A$46,H151 = Geral!$A$48),Geral!$H$15,IF(YEAR(NOW())-YEAR(E149) &lt; 18,Geral!$I$15,Geral!$H$15)))</f>
        <v>0</v>
      </c>
      <c r="L151" s="191"/>
      <c r="M151" s="133" t="str">
        <f ca="1">IF(L151="","",IF(VLOOKUP($H151,Geral!$B$42:$D$48,3,FALSE)="&lt;=",IF(YEAR(NOW())-YEAR(VLOOKUP(L151,Atletas!$B$2:$D$101,3,FALSE))&gt;VLOOKUP($H151,Geral!$B$42:$C$48,2,FALSE),"ý","þ"),IF(VLOOKUP($H151,Geral!$B$42:$D$48,3,FALSE)="&gt;=",IF(YEAR(NOW())-YEAR(VLOOKUP(L151,Atletas!$B$2:$D$101,3,FALSE))&lt;VLOOKUP($H151,Geral!$B$42:$C$48,2,FALSE),"ý","þ"))))</f>
        <v/>
      </c>
      <c r="N151" s="142" t="str">
        <f>IF($L151="","",IF(IFERROR(VLOOKUP($L151,Atletas!$B$2:$F$101,2,FALSE),"") ="","Cadastro não encontrado. Digite os dados.",VLOOKUP($L151,Atletas!$B$2:$F$101,2,FALSE)))</f>
        <v/>
      </c>
      <c r="O151" s="118" t="str">
        <f t="shared" ref="O151" si="883">G149</f>
        <v/>
      </c>
      <c r="P151" s="36">
        <f t="shared" ref="P151" si="884">D150</f>
        <v>0</v>
      </c>
      <c r="Q151" s="13">
        <f t="shared" si="781"/>
        <v>0</v>
      </c>
      <c r="R151" s="13">
        <f t="shared" si="878"/>
        <v>0</v>
      </c>
      <c r="S151" s="14" t="str">
        <f>E149</f>
        <v/>
      </c>
      <c r="T151" s="13" t="str">
        <f>F149</f>
        <v/>
      </c>
      <c r="U151" s="15">
        <f t="shared" ref="U151" ca="1" si="885">A149</f>
        <v>0</v>
      </c>
      <c r="V151" s="16" t="str">
        <f t="shared" ref="V151" si="886">C149</f>
        <v/>
      </c>
      <c r="W151" s="41"/>
    </row>
    <row r="152" spans="1:23" ht="20.100000000000001" customHeight="1" x14ac:dyDescent="0.2">
      <c r="A152" s="247">
        <f t="shared" ref="A152" ca="1" si="887">SUM(K152:K154)</f>
        <v>0</v>
      </c>
      <c r="B152" s="248">
        <v>51</v>
      </c>
      <c r="C152" s="242" t="str">
        <f>IF($D153="","",IF(IFERROR(VLOOKUP($D153,Atletas!$B$2:$F$101,5,FALSE),"") ="","CLUBE",VLOOKUP($D153,Atletas!$B$2:$F$101,5,FALSE)))</f>
        <v/>
      </c>
      <c r="D152" s="127"/>
      <c r="E152" s="244" t="str">
        <f>IF($D153="","",IF(IFERROR(VLOOKUP($D153,Atletas!$B$2:$F$101,3,FALSE),"") ="","DD/MM/AAAA",VLOOKUP($D153,Atletas!$B$2:$F$101,3,FALSE)))</f>
        <v/>
      </c>
      <c r="F152" s="243" t="str">
        <f>IF($D153="","",IF(IFERROR(VLOOKUP($D153,Atletas!$B$2:$F$101,4,FALSE),"") ="","Gênero",VLOOKUP($D153,Atletas!$B$2:$F$101,4,FALSE)))</f>
        <v/>
      </c>
      <c r="G152" s="245" t="str">
        <f>IF($D153="","",IF(IFERROR(VLOOKUP($D153,Atletas!$B$2:$F$101,2,FALSE),"") ="","Cadastro não encontrado. Digite os dados.",VLOOKUP($D153,Atletas!$B$2:$F$101,2,FALSE)))</f>
        <v/>
      </c>
      <c r="H152" s="128"/>
      <c r="I152" s="129" t="str">
        <f ca="1">IF(H152="","",IF(VLOOKUP(H152,Geral!$B$13:$D$27,3,FALSE)="&lt;=",IF(YEAR(NOW())-YEAR(E152)&gt;VLOOKUP(H152,Geral!$B$13:$C$27,2,FALSE),"ý","þ"),IF(VLOOKUP(H152,Geral!$B$13:$D$27,3,FALSE)="&gt;=",IF(YEAR(NOW())-YEAR(E152)&lt;VLOOKUP(H152,Geral!$B$13:$C$27,2,FALSE),"ý","þ"))))</f>
        <v/>
      </c>
      <c r="J152" s="279"/>
      <c r="K152" s="138">
        <f ca="1">SUM(IF(J152="Sim",IF(H152="",0,IF(OR(H152 = Geral!$A$46,H152 = Geral!$A$48),Geral!$H$13,IF(YEAR(NOW())-YEAR(E152) &lt; 18,Geral!$I$17,Geral!$H$17))),0),IF(H152="",0,IF(OR(H152 = Geral!$A$46,H152 = Geral!$A$48),Geral!$H$13,IF(YEAR(NOW())-YEAR(E152) &lt; 18,Geral!$I$13,Geral!$H$13))))</f>
        <v>0</v>
      </c>
      <c r="L152" s="246"/>
      <c r="M152" s="246"/>
      <c r="N152" s="246"/>
      <c r="O152" s="116" t="str">
        <f t="shared" ref="O152" si="888">G152</f>
        <v/>
      </c>
      <c r="P152" s="59">
        <f t="shared" ref="P152" si="889">D153</f>
        <v>0</v>
      </c>
      <c r="Q152" s="60">
        <f t="shared" si="781"/>
        <v>0</v>
      </c>
      <c r="R152" s="60"/>
      <c r="S152" s="61" t="str">
        <f t="shared" ref="S152" si="890">E152</f>
        <v/>
      </c>
      <c r="T152" s="60" t="str">
        <f t="shared" ref="T152" si="891">F152</f>
        <v/>
      </c>
      <c r="U152" s="21">
        <f t="shared" ref="U152" ca="1" si="892">A152</f>
        <v>0</v>
      </c>
      <c r="V152" s="22" t="str">
        <f t="shared" ref="V152" si="893">C152</f>
        <v/>
      </c>
      <c r="W152" s="41"/>
    </row>
    <row r="153" spans="1:23" ht="20.100000000000001" customHeight="1" x14ac:dyDescent="0.2">
      <c r="A153" s="247"/>
      <c r="B153" s="248"/>
      <c r="C153" s="242"/>
      <c r="D153" s="68"/>
      <c r="E153" s="244"/>
      <c r="F153" s="243"/>
      <c r="G153" s="245"/>
      <c r="H153" s="130"/>
      <c r="I153" s="131" t="str">
        <f ca="1">IF(H153="","",IF(VLOOKUP(H153,Geral!$B$28:$D$41,3,FALSE)="&lt;=",IF(YEAR(NOW())-YEAR(E152)&gt;VLOOKUP(H153,Geral!$B$28:$C$41,2,FALSE),"ý","þ"),IF(VLOOKUP(H153,Geral!$B$28:$D$41,3,FALSE)="&gt;=",IF(YEAR(NOW())-YEAR(E152)&lt;VLOOKUP(H153,Geral!$B$28:$C$41,2,FALSE),"ý","þ"))))</f>
        <v/>
      </c>
      <c r="J153" s="279"/>
      <c r="K153" s="139">
        <f ca="1">IF(H153="",0,IF(OR(H153 = Geral!$A$46,H153 = Geral!$A$48),Geral!$H$15,IF(YEAR(NOW())-YEAR(E152) &lt; 18,Geral!$I$15,Geral!$H$15)))</f>
        <v>0</v>
      </c>
      <c r="L153" s="191"/>
      <c r="M153" s="131" t="str">
        <f ca="1">IF(L153="","",IF(VLOOKUP($H153,Geral!$B$28:$D$41,3,FALSE)="&lt;=",IF(YEAR(NOW())-YEAR(VLOOKUP(L153,Atletas!$B$2:$D$101,3,FALSE))&gt;VLOOKUP($H153,Geral!$B$28:$C$41,2,FALSE),"ý","þ"),IF(VLOOKUP($H153,Geral!$B$28:$D$41,3,FALSE)="&gt;=",IF(YEAR(NOW())-YEAR(VLOOKUP(L153,Atletas!$B$2:$D$101,3,FALSE))&lt;VLOOKUP($H153,Geral!$B$28:$C$41,2,FALSE),"ý","þ"))))</f>
        <v/>
      </c>
      <c r="N153" s="140" t="str">
        <f>IF($L153="","",IF(IFERROR(VLOOKUP($L153,Atletas!$B$2:$F$101,2,FALSE),"") ="","Cadastro não encontrado. Digite os dados.",VLOOKUP($L153,Atletas!$B$2:$F$101,2,FALSE)))</f>
        <v/>
      </c>
      <c r="O153" s="117" t="str">
        <f t="shared" ref="O153" si="894">G152</f>
        <v/>
      </c>
      <c r="P153" s="35">
        <f t="shared" ref="P153" si="895">D153</f>
        <v>0</v>
      </c>
      <c r="Q153" s="8">
        <f t="shared" si="781"/>
        <v>0</v>
      </c>
      <c r="R153" s="8">
        <f t="shared" ref="R153:R154" si="896">L153</f>
        <v>0</v>
      </c>
      <c r="S153" s="9" t="str">
        <f t="shared" ref="S153" si="897">E152</f>
        <v/>
      </c>
      <c r="T153" s="8" t="str">
        <f t="shared" ref="T153" si="898">F152</f>
        <v/>
      </c>
      <c r="U153" s="10">
        <f t="shared" ref="U153" ca="1" si="899">A152</f>
        <v>0</v>
      </c>
      <c r="V153" s="11" t="str">
        <f t="shared" ref="V153" si="900">C152</f>
        <v/>
      </c>
      <c r="W153" s="41"/>
    </row>
    <row r="154" spans="1:23" ht="20.100000000000001" customHeight="1" thickBot="1" x14ac:dyDescent="0.25">
      <c r="A154" s="247"/>
      <c r="B154" s="248"/>
      <c r="C154" s="242"/>
      <c r="D154" s="127"/>
      <c r="E154" s="244"/>
      <c r="F154" s="243"/>
      <c r="G154" s="245"/>
      <c r="H154" s="132"/>
      <c r="I154" s="133" t="str">
        <f ca="1">IF(H154="","",IF(VLOOKUP(H154,Geral!$B$42:$D$48,3,FALSE)="&lt;=",IF(YEAR(NOW())-YEAR(E152)&gt;VLOOKUP(H154,Geral!$B$42:$C$48,2,FALSE),"ý","þ"),IF(VLOOKUP(H154,Geral!$B$42:$D$48,3,FALSE)="&gt;=",IF(YEAR(NOW())-YEAR(E152)&lt;VLOOKUP(H154,Geral!$B$42:$C$48,2,FALSE),"ý","þ"))))</f>
        <v/>
      </c>
      <c r="J154" s="279"/>
      <c r="K154" s="141">
        <f ca="1">IF(H154="",0,IF(OR(H154 = Geral!$A$46,H154 = Geral!$A$48),Geral!$H$15,IF(YEAR(NOW())-YEAR(E152) &lt; 18,Geral!$I$15,Geral!$H$15)))</f>
        <v>0</v>
      </c>
      <c r="L154" s="191"/>
      <c r="M154" s="133" t="str">
        <f ca="1">IF(L154="","",IF(VLOOKUP($H154,Geral!$B$42:$D$48,3,FALSE)="&lt;=",IF(YEAR(NOW())-YEAR(VLOOKUP(L154,Atletas!$B$2:$D$101,3,FALSE))&gt;VLOOKUP($H154,Geral!$B$42:$C$48,2,FALSE),"ý","þ"),IF(VLOOKUP($H154,Geral!$B$42:$D$48,3,FALSE)="&gt;=",IF(YEAR(NOW())-YEAR(VLOOKUP(L154,Atletas!$B$2:$D$101,3,FALSE))&lt;VLOOKUP($H154,Geral!$B$42:$C$48,2,FALSE),"ý","þ"))))</f>
        <v/>
      </c>
      <c r="N154" s="142" t="str">
        <f>IF($L154="","",IF(IFERROR(VLOOKUP($L154,Atletas!$B$2:$F$101,2,FALSE),"") ="","Cadastro não encontrado. Digite os dados.",VLOOKUP($L154,Atletas!$B$2:$F$101,2,FALSE)))</f>
        <v/>
      </c>
      <c r="O154" s="118" t="str">
        <f t="shared" ref="O154" si="901">G152</f>
        <v/>
      </c>
      <c r="P154" s="36">
        <f t="shared" ref="P154" si="902">D153</f>
        <v>0</v>
      </c>
      <c r="Q154" s="13">
        <f t="shared" si="781"/>
        <v>0</v>
      </c>
      <c r="R154" s="13">
        <f t="shared" si="896"/>
        <v>0</v>
      </c>
      <c r="S154" s="14" t="str">
        <f>E152</f>
        <v/>
      </c>
      <c r="T154" s="13" t="str">
        <f>F152</f>
        <v/>
      </c>
      <c r="U154" s="15">
        <f t="shared" ref="U154" ca="1" si="903">A152</f>
        <v>0</v>
      </c>
      <c r="V154" s="16" t="str">
        <f t="shared" ref="V154" si="904">C152</f>
        <v/>
      </c>
      <c r="W154" s="41"/>
    </row>
    <row r="155" spans="1:23" ht="20.100000000000001" customHeight="1" x14ac:dyDescent="0.2">
      <c r="A155" s="247">
        <f t="shared" ref="A155" ca="1" si="905">SUM(K155:K157)</f>
        <v>0</v>
      </c>
      <c r="B155" s="248">
        <v>52</v>
      </c>
      <c r="C155" s="242" t="str">
        <f>IF($D156="","",IF(IFERROR(VLOOKUP($D156,Atletas!$B$2:$F$101,5,FALSE),"") ="","CLUBE",VLOOKUP($D156,Atletas!$B$2:$F$101,5,FALSE)))</f>
        <v/>
      </c>
      <c r="D155" s="127"/>
      <c r="E155" s="244" t="str">
        <f>IF($D156="","",IF(IFERROR(VLOOKUP($D156,Atletas!$B$2:$F$101,3,FALSE),"") ="","DD/MM/AAAA",VLOOKUP($D156,Atletas!$B$2:$F$101,3,FALSE)))</f>
        <v/>
      </c>
      <c r="F155" s="243" t="str">
        <f>IF($D156="","",IF(IFERROR(VLOOKUP($D156,Atletas!$B$2:$F$101,4,FALSE),"") ="","Gênero",VLOOKUP($D156,Atletas!$B$2:$F$101,4,FALSE)))</f>
        <v/>
      </c>
      <c r="G155" s="245" t="str">
        <f>IF($D156="","",IF(IFERROR(VLOOKUP($D156,Atletas!$B$2:$F$101,2,FALSE),"") ="","Cadastro não encontrado. Digite os dados.",VLOOKUP($D156,Atletas!$B$2:$F$101,2,FALSE)))</f>
        <v/>
      </c>
      <c r="H155" s="128"/>
      <c r="I155" s="129" t="str">
        <f ca="1">IF(H155="","",IF(VLOOKUP(H155,Geral!$B$13:$D$27,3,FALSE)="&lt;=",IF(YEAR(NOW())-YEAR(E155)&gt;VLOOKUP(H155,Geral!$B$13:$C$27,2,FALSE),"ý","þ"),IF(VLOOKUP(H155,Geral!$B$13:$D$27,3,FALSE)="&gt;=",IF(YEAR(NOW())-YEAR(E155)&lt;VLOOKUP(H155,Geral!$B$13:$C$27,2,FALSE),"ý","þ"))))</f>
        <v/>
      </c>
      <c r="J155" s="279"/>
      <c r="K155" s="138">
        <f ca="1">SUM(IF(J155="Sim",IF(H155="",0,IF(OR(H155 = Geral!$A$46,H155 = Geral!$A$48),Geral!$H$13,IF(YEAR(NOW())-YEAR(E155) &lt; 18,Geral!$I$17,Geral!$H$17))),0),IF(H155="",0,IF(OR(H155 = Geral!$A$46,H155 = Geral!$A$48),Geral!$H$13,IF(YEAR(NOW())-YEAR(E155) &lt; 18,Geral!$I$13,Geral!$H$13))))</f>
        <v>0</v>
      </c>
      <c r="L155" s="246"/>
      <c r="M155" s="246"/>
      <c r="N155" s="246"/>
      <c r="O155" s="116" t="str">
        <f t="shared" ref="O155" si="906">G155</f>
        <v/>
      </c>
      <c r="P155" s="59">
        <f t="shared" ref="P155" si="907">D156</f>
        <v>0</v>
      </c>
      <c r="Q155" s="60">
        <f t="shared" si="781"/>
        <v>0</v>
      </c>
      <c r="R155" s="60"/>
      <c r="S155" s="61" t="str">
        <f t="shared" ref="S155" si="908">E155</f>
        <v/>
      </c>
      <c r="T155" s="60" t="str">
        <f t="shared" ref="T155" si="909">F155</f>
        <v/>
      </c>
      <c r="U155" s="21">
        <f t="shared" ref="U155" ca="1" si="910">A155</f>
        <v>0</v>
      </c>
      <c r="V155" s="22" t="str">
        <f t="shared" ref="V155" si="911">C155</f>
        <v/>
      </c>
      <c r="W155" s="41"/>
    </row>
    <row r="156" spans="1:23" ht="20.100000000000001" customHeight="1" x14ac:dyDescent="0.2">
      <c r="A156" s="247"/>
      <c r="B156" s="248"/>
      <c r="C156" s="242"/>
      <c r="D156" s="68"/>
      <c r="E156" s="244"/>
      <c r="F156" s="243"/>
      <c r="G156" s="245"/>
      <c r="H156" s="130"/>
      <c r="I156" s="131" t="str">
        <f ca="1">IF(H156="","",IF(VLOOKUP(H156,Geral!$B$28:$D$41,3,FALSE)="&lt;=",IF(YEAR(NOW())-YEAR(E155)&gt;VLOOKUP(H156,Geral!$B$28:$C$41,2,FALSE),"ý","þ"),IF(VLOOKUP(H156,Geral!$B$28:$D$41,3,FALSE)="&gt;=",IF(YEAR(NOW())-YEAR(E155)&lt;VLOOKUP(H156,Geral!$B$28:$C$41,2,FALSE),"ý","þ"))))</f>
        <v/>
      </c>
      <c r="J156" s="279"/>
      <c r="K156" s="139">
        <f ca="1">IF(H156="",0,IF(OR(H156 = Geral!$A$46,H156 = Geral!$A$48),Geral!$H$15,IF(YEAR(NOW())-YEAR(E155) &lt; 18,Geral!$I$15,Geral!$H$15)))</f>
        <v>0</v>
      </c>
      <c r="L156" s="191"/>
      <c r="M156" s="131" t="str">
        <f ca="1">IF(L156="","",IF(VLOOKUP($H156,Geral!$B$28:$D$41,3,FALSE)="&lt;=",IF(YEAR(NOW())-YEAR(VLOOKUP(L156,Atletas!$B$2:$D$101,3,FALSE))&gt;VLOOKUP($H156,Geral!$B$28:$C$41,2,FALSE),"ý","þ"),IF(VLOOKUP($H156,Geral!$B$28:$D$41,3,FALSE)="&gt;=",IF(YEAR(NOW())-YEAR(VLOOKUP(L156,Atletas!$B$2:$D$101,3,FALSE))&lt;VLOOKUP($H156,Geral!$B$28:$C$41,2,FALSE),"ý","þ"))))</f>
        <v/>
      </c>
      <c r="N156" s="140" t="str">
        <f>IF($L156="","",IF(IFERROR(VLOOKUP($L156,Atletas!$B$2:$F$101,2,FALSE),"") ="","Cadastro não encontrado. Digite os dados.",VLOOKUP($L156,Atletas!$B$2:$F$101,2,FALSE)))</f>
        <v/>
      </c>
      <c r="O156" s="117" t="str">
        <f t="shared" ref="O156" si="912">G155</f>
        <v/>
      </c>
      <c r="P156" s="35">
        <f t="shared" ref="P156" si="913">D156</f>
        <v>0</v>
      </c>
      <c r="Q156" s="8">
        <f t="shared" si="781"/>
        <v>0</v>
      </c>
      <c r="R156" s="8">
        <f t="shared" ref="R156:R157" si="914">L156</f>
        <v>0</v>
      </c>
      <c r="S156" s="9" t="str">
        <f t="shared" ref="S156" si="915">E155</f>
        <v/>
      </c>
      <c r="T156" s="8" t="str">
        <f t="shared" ref="T156" si="916">F155</f>
        <v/>
      </c>
      <c r="U156" s="10">
        <f t="shared" ref="U156" ca="1" si="917">A155</f>
        <v>0</v>
      </c>
      <c r="V156" s="11" t="str">
        <f t="shared" ref="V156" si="918">C155</f>
        <v/>
      </c>
      <c r="W156" s="41"/>
    </row>
    <row r="157" spans="1:23" ht="20.100000000000001" customHeight="1" thickBot="1" x14ac:dyDescent="0.25">
      <c r="A157" s="247"/>
      <c r="B157" s="248"/>
      <c r="C157" s="242"/>
      <c r="D157" s="127"/>
      <c r="E157" s="244"/>
      <c r="F157" s="243"/>
      <c r="G157" s="245"/>
      <c r="H157" s="132"/>
      <c r="I157" s="133" t="str">
        <f ca="1">IF(H157="","",IF(VLOOKUP(H157,Geral!$B$42:$D$48,3,FALSE)="&lt;=",IF(YEAR(NOW())-YEAR(E155)&gt;VLOOKUP(H157,Geral!$B$42:$C$48,2,FALSE),"ý","þ"),IF(VLOOKUP(H157,Geral!$B$42:$D$48,3,FALSE)="&gt;=",IF(YEAR(NOW())-YEAR(E155)&lt;VLOOKUP(H157,Geral!$B$42:$C$48,2,FALSE),"ý","þ"))))</f>
        <v/>
      </c>
      <c r="J157" s="279"/>
      <c r="K157" s="141">
        <f ca="1">IF(H157="",0,IF(OR(H157 = Geral!$A$46,H157 = Geral!$A$48),Geral!$H$15,IF(YEAR(NOW())-YEAR(E155) &lt; 18,Geral!$I$15,Geral!$H$15)))</f>
        <v>0</v>
      </c>
      <c r="L157" s="191"/>
      <c r="M157" s="133" t="str">
        <f ca="1">IF(L157="","",IF(VLOOKUP($H157,Geral!$B$42:$D$48,3,FALSE)="&lt;=",IF(YEAR(NOW())-YEAR(VLOOKUP(L157,Atletas!$B$2:$D$101,3,FALSE))&gt;VLOOKUP($H157,Geral!$B$42:$C$48,2,FALSE),"ý","þ"),IF(VLOOKUP($H157,Geral!$B$42:$D$48,3,FALSE)="&gt;=",IF(YEAR(NOW())-YEAR(VLOOKUP(L157,Atletas!$B$2:$D$101,3,FALSE))&lt;VLOOKUP($H157,Geral!$B$42:$C$48,2,FALSE),"ý","þ"))))</f>
        <v/>
      </c>
      <c r="N157" s="142" t="str">
        <f>IF($L157="","",IF(IFERROR(VLOOKUP($L157,Atletas!$B$2:$F$101,2,FALSE),"") ="","Cadastro não encontrado. Digite os dados.",VLOOKUP($L157,Atletas!$B$2:$F$101,2,FALSE)))</f>
        <v/>
      </c>
      <c r="O157" s="118" t="str">
        <f t="shared" ref="O157" si="919">G155</f>
        <v/>
      </c>
      <c r="P157" s="36">
        <f t="shared" ref="P157" si="920">D156</f>
        <v>0</v>
      </c>
      <c r="Q157" s="13">
        <f t="shared" si="781"/>
        <v>0</v>
      </c>
      <c r="R157" s="13">
        <f t="shared" si="914"/>
        <v>0</v>
      </c>
      <c r="S157" s="14" t="str">
        <f>E155</f>
        <v/>
      </c>
      <c r="T157" s="13" t="str">
        <f>F155</f>
        <v/>
      </c>
      <c r="U157" s="15">
        <f t="shared" ref="U157" ca="1" si="921">A155</f>
        <v>0</v>
      </c>
      <c r="V157" s="16" t="str">
        <f t="shared" ref="V157" si="922">C155</f>
        <v/>
      </c>
      <c r="W157" s="41"/>
    </row>
    <row r="158" spans="1:23" ht="20.100000000000001" customHeight="1" x14ac:dyDescent="0.2">
      <c r="A158" s="247">
        <f t="shared" ref="A158" ca="1" si="923">SUM(K158:K160)</f>
        <v>0</v>
      </c>
      <c r="B158" s="248">
        <v>53</v>
      </c>
      <c r="C158" s="242" t="str">
        <f>IF($D159="","",IF(IFERROR(VLOOKUP($D159,Atletas!$B$2:$F$101,5,FALSE),"") ="","CLUBE",VLOOKUP($D159,Atletas!$B$2:$F$101,5,FALSE)))</f>
        <v/>
      </c>
      <c r="D158" s="127"/>
      <c r="E158" s="244" t="str">
        <f>IF($D159="","",IF(IFERROR(VLOOKUP($D159,Atletas!$B$2:$F$101,3,FALSE),"") ="","DD/MM/AAAA",VLOOKUP($D159,Atletas!$B$2:$F$101,3,FALSE)))</f>
        <v/>
      </c>
      <c r="F158" s="243" t="str">
        <f>IF($D159="","",IF(IFERROR(VLOOKUP($D159,Atletas!$B$2:$F$101,4,FALSE),"") ="","Gênero",VLOOKUP($D159,Atletas!$B$2:$F$101,4,FALSE)))</f>
        <v/>
      </c>
      <c r="G158" s="245" t="str">
        <f>IF($D159="","",IF(IFERROR(VLOOKUP($D159,Atletas!$B$2:$F$101,2,FALSE),"") ="","Cadastro não encontrado. Digite os dados.",VLOOKUP($D159,Atletas!$B$2:$F$101,2,FALSE)))</f>
        <v/>
      </c>
      <c r="H158" s="128"/>
      <c r="I158" s="129" t="str">
        <f ca="1">IF(H158="","",IF(VLOOKUP(H158,Geral!$B$13:$D$27,3,FALSE)="&lt;=",IF(YEAR(NOW())-YEAR(E158)&gt;VLOOKUP(H158,Geral!$B$13:$C$27,2,FALSE),"ý","þ"),IF(VLOOKUP(H158,Geral!$B$13:$D$27,3,FALSE)="&gt;=",IF(YEAR(NOW())-YEAR(E158)&lt;VLOOKUP(H158,Geral!$B$13:$C$27,2,FALSE),"ý","þ"))))</f>
        <v/>
      </c>
      <c r="J158" s="279"/>
      <c r="K158" s="138">
        <f ca="1">SUM(IF(J158="Sim",IF(H158="",0,IF(OR(H158 = Geral!$A$46,H158 = Geral!$A$48),Geral!$H$13,IF(YEAR(NOW())-YEAR(E158) &lt; 18,Geral!$I$17,Geral!$H$17))),0),IF(H158="",0,IF(OR(H158 = Geral!$A$46,H158 = Geral!$A$48),Geral!$H$13,IF(YEAR(NOW())-YEAR(E158) &lt; 18,Geral!$I$13,Geral!$H$13))))</f>
        <v>0</v>
      </c>
      <c r="L158" s="246"/>
      <c r="M158" s="246"/>
      <c r="N158" s="246"/>
      <c r="O158" s="116" t="str">
        <f t="shared" ref="O158" si="924">G158</f>
        <v/>
      </c>
      <c r="P158" s="59">
        <f t="shared" ref="P158" si="925">D159</f>
        <v>0</v>
      </c>
      <c r="Q158" s="60">
        <f t="shared" si="781"/>
        <v>0</v>
      </c>
      <c r="R158" s="60"/>
      <c r="S158" s="61" t="str">
        <f t="shared" ref="S158" si="926">E158</f>
        <v/>
      </c>
      <c r="T158" s="60" t="str">
        <f t="shared" ref="T158" si="927">F158</f>
        <v/>
      </c>
      <c r="U158" s="21">
        <f t="shared" ref="U158" ca="1" si="928">A158</f>
        <v>0</v>
      </c>
      <c r="V158" s="22" t="str">
        <f t="shared" ref="V158" si="929">C158</f>
        <v/>
      </c>
      <c r="W158" s="41"/>
    </row>
    <row r="159" spans="1:23" ht="20.100000000000001" customHeight="1" x14ac:dyDescent="0.2">
      <c r="A159" s="247"/>
      <c r="B159" s="248"/>
      <c r="C159" s="242"/>
      <c r="D159" s="68"/>
      <c r="E159" s="244"/>
      <c r="F159" s="243"/>
      <c r="G159" s="245"/>
      <c r="H159" s="130"/>
      <c r="I159" s="131" t="str">
        <f ca="1">IF(H159="","",IF(VLOOKUP(H159,Geral!$B$28:$D$41,3,FALSE)="&lt;=",IF(YEAR(NOW())-YEAR(E158)&gt;VLOOKUP(H159,Geral!$B$28:$C$41,2,FALSE),"ý","þ"),IF(VLOOKUP(H159,Geral!$B$28:$D$41,3,FALSE)="&gt;=",IF(YEAR(NOW())-YEAR(E158)&lt;VLOOKUP(H159,Geral!$B$28:$C$41,2,FALSE),"ý","þ"))))</f>
        <v/>
      </c>
      <c r="J159" s="279"/>
      <c r="K159" s="139">
        <f ca="1">IF(H159="",0,IF(OR(H159 = Geral!$A$46,H159 = Geral!$A$48),Geral!$H$15,IF(YEAR(NOW())-YEAR(E158) &lt; 18,Geral!$I$15,Geral!$H$15)))</f>
        <v>0</v>
      </c>
      <c r="L159" s="191"/>
      <c r="M159" s="131" t="str">
        <f ca="1">IF(L159="","",IF(VLOOKUP($H159,Geral!$B$28:$D$41,3,FALSE)="&lt;=",IF(YEAR(NOW())-YEAR(VLOOKUP(L159,Atletas!$B$2:$D$101,3,FALSE))&gt;VLOOKUP($H159,Geral!$B$28:$C$41,2,FALSE),"ý","þ"),IF(VLOOKUP($H159,Geral!$B$28:$D$41,3,FALSE)="&gt;=",IF(YEAR(NOW())-YEAR(VLOOKUP(L159,Atletas!$B$2:$D$101,3,FALSE))&lt;VLOOKUP($H159,Geral!$B$28:$C$41,2,FALSE),"ý","þ"))))</f>
        <v/>
      </c>
      <c r="N159" s="140" t="str">
        <f>IF($L159="","",IF(IFERROR(VLOOKUP($L159,Atletas!$B$2:$F$101,2,FALSE),"") ="","Cadastro não encontrado. Digite os dados.",VLOOKUP($L159,Atletas!$B$2:$F$101,2,FALSE)))</f>
        <v/>
      </c>
      <c r="O159" s="117" t="str">
        <f t="shared" ref="O159" si="930">G158</f>
        <v/>
      </c>
      <c r="P159" s="35">
        <f t="shared" ref="P159" si="931">D159</f>
        <v>0</v>
      </c>
      <c r="Q159" s="8">
        <f t="shared" si="781"/>
        <v>0</v>
      </c>
      <c r="R159" s="8">
        <f t="shared" ref="R159:R160" si="932">L159</f>
        <v>0</v>
      </c>
      <c r="S159" s="9" t="str">
        <f t="shared" ref="S159" si="933">E158</f>
        <v/>
      </c>
      <c r="T159" s="8" t="str">
        <f t="shared" ref="T159" si="934">F158</f>
        <v/>
      </c>
      <c r="U159" s="10">
        <f t="shared" ref="U159" ca="1" si="935">A158</f>
        <v>0</v>
      </c>
      <c r="V159" s="11" t="str">
        <f t="shared" ref="V159" si="936">C158</f>
        <v/>
      </c>
      <c r="W159" s="41"/>
    </row>
    <row r="160" spans="1:23" ht="20.100000000000001" customHeight="1" thickBot="1" x14ac:dyDescent="0.25">
      <c r="A160" s="247"/>
      <c r="B160" s="248"/>
      <c r="C160" s="242"/>
      <c r="D160" s="127"/>
      <c r="E160" s="244"/>
      <c r="F160" s="243"/>
      <c r="G160" s="245"/>
      <c r="H160" s="132"/>
      <c r="I160" s="133" t="str">
        <f ca="1">IF(H160="","",IF(VLOOKUP(H160,Geral!$B$42:$D$48,3,FALSE)="&lt;=",IF(YEAR(NOW())-YEAR(E158)&gt;VLOOKUP(H160,Geral!$B$42:$C$48,2,FALSE),"ý","þ"),IF(VLOOKUP(H160,Geral!$B$42:$D$48,3,FALSE)="&gt;=",IF(YEAR(NOW())-YEAR(E158)&lt;VLOOKUP(H160,Geral!$B$42:$C$48,2,FALSE),"ý","þ"))))</f>
        <v/>
      </c>
      <c r="J160" s="279"/>
      <c r="K160" s="141">
        <f ca="1">IF(H160="",0,IF(OR(H160 = Geral!$A$46,H160 = Geral!$A$48),Geral!$H$15,IF(YEAR(NOW())-YEAR(E158) &lt; 18,Geral!$I$15,Geral!$H$15)))</f>
        <v>0</v>
      </c>
      <c r="L160" s="191"/>
      <c r="M160" s="133" t="str">
        <f ca="1">IF(L160="","",IF(VLOOKUP($H160,Geral!$B$42:$D$48,3,FALSE)="&lt;=",IF(YEAR(NOW())-YEAR(VLOOKUP(L160,Atletas!$B$2:$D$101,3,FALSE))&gt;VLOOKUP($H160,Geral!$B$42:$C$48,2,FALSE),"ý","þ"),IF(VLOOKUP($H160,Geral!$B$42:$D$48,3,FALSE)="&gt;=",IF(YEAR(NOW())-YEAR(VLOOKUP(L160,Atletas!$B$2:$D$101,3,FALSE))&lt;VLOOKUP($H160,Geral!$B$42:$C$48,2,FALSE),"ý","þ"))))</f>
        <v/>
      </c>
      <c r="N160" s="142" t="str">
        <f>IF($L160="","",IF(IFERROR(VLOOKUP($L160,Atletas!$B$2:$F$101,2,FALSE),"") ="","Cadastro não encontrado. Digite os dados.",VLOOKUP($L160,Atletas!$B$2:$F$101,2,FALSE)))</f>
        <v/>
      </c>
      <c r="O160" s="118" t="str">
        <f t="shared" ref="O160" si="937">G158</f>
        <v/>
      </c>
      <c r="P160" s="36">
        <f t="shared" ref="P160" si="938">D159</f>
        <v>0</v>
      </c>
      <c r="Q160" s="13">
        <f t="shared" si="781"/>
        <v>0</v>
      </c>
      <c r="R160" s="13">
        <f t="shared" si="932"/>
        <v>0</v>
      </c>
      <c r="S160" s="14" t="str">
        <f>E158</f>
        <v/>
      </c>
      <c r="T160" s="13" t="str">
        <f>F158</f>
        <v/>
      </c>
      <c r="U160" s="15">
        <f t="shared" ref="U160" ca="1" si="939">A158</f>
        <v>0</v>
      </c>
      <c r="V160" s="16" t="str">
        <f t="shared" ref="V160" si="940">C158</f>
        <v/>
      </c>
      <c r="W160" s="41"/>
    </row>
    <row r="161" spans="1:23" ht="20.100000000000001" customHeight="1" x14ac:dyDescent="0.2">
      <c r="A161" s="247">
        <f t="shared" ref="A161" ca="1" si="941">SUM(K161:K163)</f>
        <v>0</v>
      </c>
      <c r="B161" s="248">
        <v>54</v>
      </c>
      <c r="C161" s="242" t="str">
        <f>IF($D162="","",IF(IFERROR(VLOOKUP($D162,Atletas!$B$2:$F$101,5,FALSE),"") ="","CLUBE",VLOOKUP($D162,Atletas!$B$2:$F$101,5,FALSE)))</f>
        <v/>
      </c>
      <c r="D161" s="127"/>
      <c r="E161" s="244" t="str">
        <f>IF($D162="","",IF(IFERROR(VLOOKUP($D162,Atletas!$B$2:$F$101,3,FALSE),"") ="","DD/MM/AAAA",VLOOKUP($D162,Atletas!$B$2:$F$101,3,FALSE)))</f>
        <v/>
      </c>
      <c r="F161" s="243" t="str">
        <f>IF($D162="","",IF(IFERROR(VLOOKUP($D162,Atletas!$B$2:$F$101,4,FALSE),"") ="","Gênero",VLOOKUP($D162,Atletas!$B$2:$F$101,4,FALSE)))</f>
        <v/>
      </c>
      <c r="G161" s="245" t="str">
        <f>IF($D162="","",IF(IFERROR(VLOOKUP($D162,Atletas!$B$2:$F$101,2,FALSE),"") ="","Cadastro não encontrado. Digite os dados.",VLOOKUP($D162,Atletas!$B$2:$F$101,2,FALSE)))</f>
        <v/>
      </c>
      <c r="H161" s="128"/>
      <c r="I161" s="129" t="str">
        <f ca="1">IF(H161="","",IF(VLOOKUP(H161,Geral!$B$13:$D$27,3,FALSE)="&lt;=",IF(YEAR(NOW())-YEAR(E161)&gt;VLOOKUP(H161,Geral!$B$13:$C$27,2,FALSE),"ý","þ"),IF(VLOOKUP(H161,Geral!$B$13:$D$27,3,FALSE)="&gt;=",IF(YEAR(NOW())-YEAR(E161)&lt;VLOOKUP(H161,Geral!$B$13:$C$27,2,FALSE),"ý","þ"))))</f>
        <v/>
      </c>
      <c r="J161" s="279"/>
      <c r="K161" s="138">
        <f ca="1">SUM(IF(J161="Sim",IF(H161="",0,IF(OR(H161 = Geral!$A$46,H161 = Geral!$A$48),Geral!$H$13,IF(YEAR(NOW())-YEAR(E161) &lt; 18,Geral!$I$17,Geral!$H$17))),0),IF(H161="",0,IF(OR(H161 = Geral!$A$46,H161 = Geral!$A$48),Geral!$H$13,IF(YEAR(NOW())-YEAR(E161) &lt; 18,Geral!$I$13,Geral!$H$13))))</f>
        <v>0</v>
      </c>
      <c r="L161" s="246"/>
      <c r="M161" s="246"/>
      <c r="N161" s="246"/>
      <c r="O161" s="116" t="str">
        <f t="shared" ref="O161" si="942">G161</f>
        <v/>
      </c>
      <c r="P161" s="59">
        <f t="shared" ref="P161" si="943">D162</f>
        <v>0</v>
      </c>
      <c r="Q161" s="60">
        <f t="shared" si="781"/>
        <v>0</v>
      </c>
      <c r="R161" s="60"/>
      <c r="S161" s="61" t="str">
        <f t="shared" ref="S161" si="944">E161</f>
        <v/>
      </c>
      <c r="T161" s="60" t="str">
        <f t="shared" ref="T161" si="945">F161</f>
        <v/>
      </c>
      <c r="U161" s="21">
        <f t="shared" ref="U161" ca="1" si="946">A161</f>
        <v>0</v>
      </c>
      <c r="V161" s="22" t="str">
        <f t="shared" ref="V161" si="947">C161</f>
        <v/>
      </c>
      <c r="W161" s="41"/>
    </row>
    <row r="162" spans="1:23" ht="20.100000000000001" customHeight="1" x14ac:dyDescent="0.2">
      <c r="A162" s="247"/>
      <c r="B162" s="248"/>
      <c r="C162" s="242"/>
      <c r="D162" s="68"/>
      <c r="E162" s="244"/>
      <c r="F162" s="243"/>
      <c r="G162" s="245"/>
      <c r="H162" s="130"/>
      <c r="I162" s="131" t="str">
        <f ca="1">IF(H162="","",IF(VLOOKUP(H162,Geral!$B$28:$D$41,3,FALSE)="&lt;=",IF(YEAR(NOW())-YEAR(E161)&gt;VLOOKUP(H162,Geral!$B$28:$C$41,2,FALSE),"ý","þ"),IF(VLOOKUP(H162,Geral!$B$28:$D$41,3,FALSE)="&gt;=",IF(YEAR(NOW())-YEAR(E161)&lt;VLOOKUP(H162,Geral!$B$28:$C$41,2,FALSE),"ý","þ"))))</f>
        <v/>
      </c>
      <c r="J162" s="279"/>
      <c r="K162" s="139">
        <f ca="1">IF(H162="",0,IF(OR(H162 = Geral!$A$46,H162 = Geral!$A$48),Geral!$H$15,IF(YEAR(NOW())-YEAR(E161) &lt; 18,Geral!$I$15,Geral!$H$15)))</f>
        <v>0</v>
      </c>
      <c r="L162" s="191"/>
      <c r="M162" s="131" t="str">
        <f ca="1">IF(L162="","",IF(VLOOKUP($H162,Geral!$B$28:$D$41,3,FALSE)="&lt;=",IF(YEAR(NOW())-YEAR(VLOOKUP(L162,Atletas!$B$2:$D$101,3,FALSE))&gt;VLOOKUP($H162,Geral!$B$28:$C$41,2,FALSE),"ý","þ"),IF(VLOOKUP($H162,Geral!$B$28:$D$41,3,FALSE)="&gt;=",IF(YEAR(NOW())-YEAR(VLOOKUP(L162,Atletas!$B$2:$D$101,3,FALSE))&lt;VLOOKUP($H162,Geral!$B$28:$C$41,2,FALSE),"ý","þ"))))</f>
        <v/>
      </c>
      <c r="N162" s="140" t="str">
        <f>IF($L162="","",IF(IFERROR(VLOOKUP($L162,Atletas!$B$2:$F$101,2,FALSE),"") ="","Cadastro não encontrado. Digite os dados.",VLOOKUP($L162,Atletas!$B$2:$F$101,2,FALSE)))</f>
        <v/>
      </c>
      <c r="O162" s="117" t="str">
        <f t="shared" ref="O162" si="948">G161</f>
        <v/>
      </c>
      <c r="P162" s="35">
        <f t="shared" ref="P162" si="949">D162</f>
        <v>0</v>
      </c>
      <c r="Q162" s="8">
        <f t="shared" si="781"/>
        <v>0</v>
      </c>
      <c r="R162" s="8">
        <f t="shared" ref="R162:R163" si="950">L162</f>
        <v>0</v>
      </c>
      <c r="S162" s="9" t="str">
        <f t="shared" ref="S162" si="951">E161</f>
        <v/>
      </c>
      <c r="T162" s="8" t="str">
        <f t="shared" ref="T162" si="952">F161</f>
        <v/>
      </c>
      <c r="U162" s="10">
        <f t="shared" ref="U162" ca="1" si="953">A161</f>
        <v>0</v>
      </c>
      <c r="V162" s="11" t="str">
        <f t="shared" ref="V162" si="954">C161</f>
        <v/>
      </c>
      <c r="W162" s="41"/>
    </row>
    <row r="163" spans="1:23" ht="20.100000000000001" customHeight="1" thickBot="1" x14ac:dyDescent="0.25">
      <c r="A163" s="247"/>
      <c r="B163" s="248"/>
      <c r="C163" s="242"/>
      <c r="D163" s="127"/>
      <c r="E163" s="244"/>
      <c r="F163" s="243"/>
      <c r="G163" s="245"/>
      <c r="H163" s="132"/>
      <c r="I163" s="133" t="str">
        <f ca="1">IF(H163="","",IF(VLOOKUP(H163,Geral!$B$42:$D$48,3,FALSE)="&lt;=",IF(YEAR(NOW())-YEAR(E161)&gt;VLOOKUP(H163,Geral!$B$42:$C$48,2,FALSE),"ý","þ"),IF(VLOOKUP(H163,Geral!$B$42:$D$48,3,FALSE)="&gt;=",IF(YEAR(NOW())-YEAR(E161)&lt;VLOOKUP(H163,Geral!$B$42:$C$48,2,FALSE),"ý","þ"))))</f>
        <v/>
      </c>
      <c r="J163" s="279"/>
      <c r="K163" s="141">
        <f ca="1">IF(H163="",0,IF(OR(H163 = Geral!$A$46,H163 = Geral!$A$48),Geral!$H$15,IF(YEAR(NOW())-YEAR(E161) &lt; 18,Geral!$I$15,Geral!$H$15)))</f>
        <v>0</v>
      </c>
      <c r="L163" s="191"/>
      <c r="M163" s="133" t="str">
        <f ca="1">IF(L163="","",IF(VLOOKUP($H163,Geral!$B$42:$D$48,3,FALSE)="&lt;=",IF(YEAR(NOW())-YEAR(VLOOKUP(L163,Atletas!$B$2:$D$101,3,FALSE))&gt;VLOOKUP($H163,Geral!$B$42:$C$48,2,FALSE),"ý","þ"),IF(VLOOKUP($H163,Geral!$B$42:$D$48,3,FALSE)="&gt;=",IF(YEAR(NOW())-YEAR(VLOOKUP(L163,Atletas!$B$2:$D$101,3,FALSE))&lt;VLOOKUP($H163,Geral!$B$42:$C$48,2,FALSE),"ý","þ"))))</f>
        <v/>
      </c>
      <c r="N163" s="142" t="str">
        <f>IF($L163="","",IF(IFERROR(VLOOKUP($L163,Atletas!$B$2:$F$101,2,FALSE),"") ="","Cadastro não encontrado. Digite os dados.",VLOOKUP($L163,Atletas!$B$2:$F$101,2,FALSE)))</f>
        <v/>
      </c>
      <c r="O163" s="118" t="str">
        <f t="shared" ref="O163" si="955">G161</f>
        <v/>
      </c>
      <c r="P163" s="36">
        <f t="shared" ref="P163" si="956">D162</f>
        <v>0</v>
      </c>
      <c r="Q163" s="13">
        <f t="shared" si="781"/>
        <v>0</v>
      </c>
      <c r="R163" s="13">
        <f t="shared" si="950"/>
        <v>0</v>
      </c>
      <c r="S163" s="14" t="str">
        <f>E161</f>
        <v/>
      </c>
      <c r="T163" s="13" t="str">
        <f>F161</f>
        <v/>
      </c>
      <c r="U163" s="15">
        <f t="shared" ref="U163" ca="1" si="957">A161</f>
        <v>0</v>
      </c>
      <c r="V163" s="16" t="str">
        <f t="shared" ref="V163" si="958">C161</f>
        <v/>
      </c>
      <c r="W163" s="41"/>
    </row>
    <row r="164" spans="1:23" ht="20.100000000000001" customHeight="1" x14ac:dyDescent="0.2">
      <c r="A164" s="247">
        <f t="shared" ref="A164" ca="1" si="959">SUM(K164:K166)</f>
        <v>0</v>
      </c>
      <c r="B164" s="248">
        <v>55</v>
      </c>
      <c r="C164" s="242" t="str">
        <f>IF($D165="","",IF(IFERROR(VLOOKUP($D165,Atletas!$B$2:$F$101,5,FALSE),"") ="","CLUBE",VLOOKUP($D165,Atletas!$B$2:$F$101,5,FALSE)))</f>
        <v/>
      </c>
      <c r="D164" s="127"/>
      <c r="E164" s="244" t="str">
        <f>IF($D165="","",IF(IFERROR(VLOOKUP($D165,Atletas!$B$2:$F$101,3,FALSE),"") ="","DD/MM/AAAA",VLOOKUP($D165,Atletas!$B$2:$F$101,3,FALSE)))</f>
        <v/>
      </c>
      <c r="F164" s="243" t="str">
        <f>IF($D165="","",IF(IFERROR(VLOOKUP($D165,Atletas!$B$2:$F$101,4,FALSE),"") ="","Gênero",VLOOKUP($D165,Atletas!$B$2:$F$101,4,FALSE)))</f>
        <v/>
      </c>
      <c r="G164" s="245" t="str">
        <f>IF($D165="","",IF(IFERROR(VLOOKUP($D165,Atletas!$B$2:$F$101,2,FALSE),"") ="","Cadastro não encontrado. Digite os dados.",VLOOKUP($D165,Atletas!$B$2:$F$101,2,FALSE)))</f>
        <v/>
      </c>
      <c r="H164" s="128"/>
      <c r="I164" s="129" t="str">
        <f ca="1">IF(H164="","",IF(VLOOKUP(H164,Geral!$B$13:$D$27,3,FALSE)="&lt;=",IF(YEAR(NOW())-YEAR(E164)&gt;VLOOKUP(H164,Geral!$B$13:$C$27,2,FALSE),"ý","þ"),IF(VLOOKUP(H164,Geral!$B$13:$D$27,3,FALSE)="&gt;=",IF(YEAR(NOW())-YEAR(E164)&lt;VLOOKUP(H164,Geral!$B$13:$C$27,2,FALSE),"ý","þ"))))</f>
        <v/>
      </c>
      <c r="J164" s="279"/>
      <c r="K164" s="138">
        <f ca="1">SUM(IF(J164="Sim",IF(H164="",0,IF(OR(H164 = Geral!$A$46,H164 = Geral!$A$48),Geral!$H$13,IF(YEAR(NOW())-YEAR(E164) &lt; 18,Geral!$I$17,Geral!$H$17))),0),IF(H164="",0,IF(OR(H164 = Geral!$A$46,H164 = Geral!$A$48),Geral!$H$13,IF(YEAR(NOW())-YEAR(E164) &lt; 18,Geral!$I$13,Geral!$H$13))))</f>
        <v>0</v>
      </c>
      <c r="L164" s="246"/>
      <c r="M164" s="246"/>
      <c r="N164" s="246"/>
      <c r="O164" s="116" t="str">
        <f t="shared" ref="O164" si="960">G164</f>
        <v/>
      </c>
      <c r="P164" s="59">
        <f t="shared" ref="P164" si="961">D165</f>
        <v>0</v>
      </c>
      <c r="Q164" s="60">
        <f t="shared" si="781"/>
        <v>0</v>
      </c>
      <c r="R164" s="60"/>
      <c r="S164" s="61" t="str">
        <f t="shared" ref="S164" si="962">E164</f>
        <v/>
      </c>
      <c r="T164" s="60" t="str">
        <f t="shared" ref="T164" si="963">F164</f>
        <v/>
      </c>
      <c r="U164" s="21">
        <f t="shared" ref="U164" ca="1" si="964">A164</f>
        <v>0</v>
      </c>
      <c r="V164" s="22" t="str">
        <f t="shared" ref="V164" si="965">C164</f>
        <v/>
      </c>
      <c r="W164" s="41"/>
    </row>
    <row r="165" spans="1:23" ht="20.100000000000001" customHeight="1" x14ac:dyDescent="0.2">
      <c r="A165" s="247"/>
      <c r="B165" s="248"/>
      <c r="C165" s="242"/>
      <c r="D165" s="68"/>
      <c r="E165" s="244"/>
      <c r="F165" s="243"/>
      <c r="G165" s="245"/>
      <c r="H165" s="130"/>
      <c r="I165" s="131" t="str">
        <f ca="1">IF(H165="","",IF(VLOOKUP(H165,Geral!$B$28:$D$41,3,FALSE)="&lt;=",IF(YEAR(NOW())-YEAR(E164)&gt;VLOOKUP(H165,Geral!$B$28:$C$41,2,FALSE),"ý","þ"),IF(VLOOKUP(H165,Geral!$B$28:$D$41,3,FALSE)="&gt;=",IF(YEAR(NOW())-YEAR(E164)&lt;VLOOKUP(H165,Geral!$B$28:$C$41,2,FALSE),"ý","þ"))))</f>
        <v/>
      </c>
      <c r="J165" s="279"/>
      <c r="K165" s="139">
        <f ca="1">IF(H165="",0,IF(OR(H165 = Geral!$A$46,H165 = Geral!$A$48),Geral!$H$15,IF(YEAR(NOW())-YEAR(E164) &lt; 18,Geral!$I$15,Geral!$H$15)))</f>
        <v>0</v>
      </c>
      <c r="L165" s="191"/>
      <c r="M165" s="131" t="str">
        <f ca="1">IF(L165="","",IF(VLOOKUP($H165,Geral!$B$28:$D$41,3,FALSE)="&lt;=",IF(YEAR(NOW())-YEAR(VLOOKUP(L165,Atletas!$B$2:$D$101,3,FALSE))&gt;VLOOKUP($H165,Geral!$B$28:$C$41,2,FALSE),"ý","þ"),IF(VLOOKUP($H165,Geral!$B$28:$D$41,3,FALSE)="&gt;=",IF(YEAR(NOW())-YEAR(VLOOKUP(L165,Atletas!$B$2:$D$101,3,FALSE))&lt;VLOOKUP($H165,Geral!$B$28:$C$41,2,FALSE),"ý","þ"))))</f>
        <v/>
      </c>
      <c r="N165" s="140" t="str">
        <f>IF($L165="","",IF(IFERROR(VLOOKUP($L165,Atletas!$B$2:$F$101,2,FALSE),"") ="","Cadastro não encontrado. Digite os dados.",VLOOKUP($L165,Atletas!$B$2:$F$101,2,FALSE)))</f>
        <v/>
      </c>
      <c r="O165" s="117" t="str">
        <f t="shared" ref="O165" si="966">G164</f>
        <v/>
      </c>
      <c r="P165" s="35">
        <f t="shared" ref="P165" si="967">D165</f>
        <v>0</v>
      </c>
      <c r="Q165" s="8">
        <f t="shared" si="781"/>
        <v>0</v>
      </c>
      <c r="R165" s="8">
        <f t="shared" ref="R165:R166" si="968">L165</f>
        <v>0</v>
      </c>
      <c r="S165" s="9" t="str">
        <f t="shared" ref="S165" si="969">E164</f>
        <v/>
      </c>
      <c r="T165" s="8" t="str">
        <f t="shared" ref="T165" si="970">F164</f>
        <v/>
      </c>
      <c r="U165" s="10">
        <f t="shared" ref="U165" ca="1" si="971">A164</f>
        <v>0</v>
      </c>
      <c r="V165" s="11" t="str">
        <f t="shared" ref="V165" si="972">C164</f>
        <v/>
      </c>
      <c r="W165" s="41"/>
    </row>
    <row r="166" spans="1:23" ht="20.100000000000001" customHeight="1" thickBot="1" x14ac:dyDescent="0.25">
      <c r="A166" s="247"/>
      <c r="B166" s="248"/>
      <c r="C166" s="242"/>
      <c r="D166" s="127"/>
      <c r="E166" s="244"/>
      <c r="F166" s="243"/>
      <c r="G166" s="245"/>
      <c r="H166" s="132"/>
      <c r="I166" s="133" t="str">
        <f ca="1">IF(H166="","",IF(VLOOKUP(H166,Geral!$B$42:$D$48,3,FALSE)="&lt;=",IF(YEAR(NOW())-YEAR(E164)&gt;VLOOKUP(H166,Geral!$B$42:$C$48,2,FALSE),"ý","þ"),IF(VLOOKUP(H166,Geral!$B$42:$D$48,3,FALSE)="&gt;=",IF(YEAR(NOW())-YEAR(E164)&lt;VLOOKUP(H166,Geral!$B$42:$C$48,2,FALSE),"ý","þ"))))</f>
        <v/>
      </c>
      <c r="J166" s="279"/>
      <c r="K166" s="141">
        <f ca="1">IF(H166="",0,IF(OR(H166 = Geral!$A$46,H166 = Geral!$A$48),Geral!$H$15,IF(YEAR(NOW())-YEAR(E164) &lt; 18,Geral!$I$15,Geral!$H$15)))</f>
        <v>0</v>
      </c>
      <c r="L166" s="191"/>
      <c r="M166" s="143" t="str">
        <f ca="1">IF(L166="","",IF(VLOOKUP($H166,Geral!$B$42:$D$48,3,FALSE)="&lt;=",IF(YEAR(NOW())-YEAR(VLOOKUP(L166,Atletas!$B$2:$D$101,3,FALSE))&gt;VLOOKUP($H166,Geral!$B$42:$C$48,2,FALSE),"ý","þ"),IF(VLOOKUP($H166,Geral!$B$42:$D$48,3,FALSE)="&gt;=",IF(YEAR(NOW())-YEAR(VLOOKUP(L166,Atletas!$B$2:$D$101,3,FALSE))&lt;VLOOKUP($H166,Geral!$B$42:$C$48,2,FALSE),"ý","þ"))))</f>
        <v/>
      </c>
      <c r="N166" s="144" t="str">
        <f>IF($L166="","",IF(IFERROR(VLOOKUP($L166,Atletas!$B$2:$F$101,2,FALSE),"") ="","Cadastro não encontrado. Digite os dados.",VLOOKUP($L166,Atletas!$B$2:$F$101,2,FALSE)))</f>
        <v/>
      </c>
      <c r="O166" s="118" t="str">
        <f t="shared" ref="O166" si="973">G164</f>
        <v/>
      </c>
      <c r="P166" s="36">
        <f t="shared" ref="P166" si="974">D165</f>
        <v>0</v>
      </c>
      <c r="Q166" s="13">
        <f t="shared" si="781"/>
        <v>0</v>
      </c>
      <c r="R166" s="13">
        <f t="shared" si="968"/>
        <v>0</v>
      </c>
      <c r="S166" s="14" t="str">
        <f>E164</f>
        <v/>
      </c>
      <c r="T166" s="13" t="str">
        <f>F164</f>
        <v/>
      </c>
      <c r="U166" s="15">
        <f t="shared" ref="U166" ca="1" si="975">A164</f>
        <v>0</v>
      </c>
      <c r="V166" s="16" t="str">
        <f t="shared" ref="V166" si="976">C164</f>
        <v/>
      </c>
      <c r="W166" s="41"/>
    </row>
    <row r="167" spans="1:23" ht="20.100000000000001" customHeight="1" x14ac:dyDescent="0.2">
      <c r="A167" s="247">
        <f t="shared" ref="A167" ca="1" si="977">SUM(K167:K169)</f>
        <v>0</v>
      </c>
      <c r="B167" s="248">
        <v>56</v>
      </c>
      <c r="C167" s="242" t="str">
        <f>IF($D168="","",IF(IFERROR(VLOOKUP($D168,Atletas!$B$2:$F$101,5,FALSE),"") ="","CLUBE",VLOOKUP($D168,Atletas!$B$2:$F$101,5,FALSE)))</f>
        <v/>
      </c>
      <c r="D167" s="127"/>
      <c r="E167" s="244" t="str">
        <f>IF($D168="","",IF(IFERROR(VLOOKUP($D168,Atletas!$B$2:$F$101,3,FALSE),"") ="","DD/MM/AAAA",VLOOKUP($D168,Atletas!$B$2:$F$101,3,FALSE)))</f>
        <v/>
      </c>
      <c r="F167" s="243" t="str">
        <f>IF($D168="","",IF(IFERROR(VLOOKUP($D168,Atletas!$B$2:$F$101,4,FALSE),"") ="","Gênero",VLOOKUP($D168,Atletas!$B$2:$F$101,4,FALSE)))</f>
        <v/>
      </c>
      <c r="G167" s="245" t="str">
        <f>IF($D168="","",IF(IFERROR(VLOOKUP($D168,Atletas!$B$2:$F$101,2,FALSE),"") ="","Cadastro não encontrado. Digite os dados.",VLOOKUP($D168,Atletas!$B$2:$F$101,2,FALSE)))</f>
        <v/>
      </c>
      <c r="H167" s="128"/>
      <c r="I167" s="129" t="str">
        <f ca="1">IF(H167="","",IF(VLOOKUP(H167,Geral!$B$13:$D$27,3,FALSE)="&lt;=",IF(YEAR(NOW())-YEAR(E167)&gt;VLOOKUP(H167,Geral!$B$13:$C$27,2,FALSE),"ý","þ"),IF(VLOOKUP(H167,Geral!$B$13:$D$27,3,FALSE)="&gt;=",IF(YEAR(NOW())-YEAR(E167)&lt;VLOOKUP(H167,Geral!$B$13:$C$27,2,FALSE),"ý","þ"))))</f>
        <v/>
      </c>
      <c r="J167" s="279"/>
      <c r="K167" s="138">
        <f ca="1">SUM(IF(J167="Sim",IF(H167="",0,IF(OR(H167 = Geral!$A$46,H167 = Geral!$A$48),Geral!$H$13,IF(YEAR(NOW())-YEAR(E167) &lt; 18,Geral!$I$17,Geral!$H$17))),0),IF(H167="",0,IF(OR(H167 = Geral!$A$46,H167 = Geral!$A$48),Geral!$H$13,IF(YEAR(NOW())-YEAR(E167) &lt; 18,Geral!$I$13,Geral!$H$13))))</f>
        <v>0</v>
      </c>
      <c r="L167" s="246"/>
      <c r="M167" s="246"/>
      <c r="N167" s="246"/>
      <c r="O167" s="116" t="str">
        <f t="shared" ref="O167" si="978">G167</f>
        <v/>
      </c>
      <c r="P167" s="59">
        <f t="shared" ref="P167" si="979">D168</f>
        <v>0</v>
      </c>
      <c r="Q167" s="60">
        <f t="shared" si="781"/>
        <v>0</v>
      </c>
      <c r="R167" s="60"/>
      <c r="S167" s="61" t="str">
        <f t="shared" ref="S167" si="980">E167</f>
        <v/>
      </c>
      <c r="T167" s="60" t="str">
        <f t="shared" ref="T167" si="981">F167</f>
        <v/>
      </c>
      <c r="U167" s="21">
        <f t="shared" ref="U167" ca="1" si="982">A167</f>
        <v>0</v>
      </c>
      <c r="V167" s="22" t="str">
        <f t="shared" ref="V167" si="983">C167</f>
        <v/>
      </c>
      <c r="W167" s="41"/>
    </row>
    <row r="168" spans="1:23" ht="20.100000000000001" customHeight="1" x14ac:dyDescent="0.2">
      <c r="A168" s="247"/>
      <c r="B168" s="248"/>
      <c r="C168" s="242"/>
      <c r="D168" s="68"/>
      <c r="E168" s="244"/>
      <c r="F168" s="243"/>
      <c r="G168" s="245"/>
      <c r="H168" s="130"/>
      <c r="I168" s="131" t="str">
        <f ca="1">IF(H168="","",IF(VLOOKUP(H168,Geral!$B$28:$D$41,3,FALSE)="&lt;=",IF(YEAR(NOW())-YEAR(E167)&gt;VLOOKUP(H168,Geral!$B$28:$C$41,2,FALSE),"ý","þ"),IF(VLOOKUP(H168,Geral!$B$28:$D$41,3,FALSE)="&gt;=",IF(YEAR(NOW())-YEAR(E167)&lt;VLOOKUP(H168,Geral!$B$28:$C$41,2,FALSE),"ý","þ"))))</f>
        <v/>
      </c>
      <c r="J168" s="279"/>
      <c r="K168" s="139">
        <f ca="1">IF(H168="",0,IF(OR(H168 = Geral!$A$46,H168 = Geral!$A$48),Geral!$H$15,IF(YEAR(NOW())-YEAR(E167) &lt; 18,Geral!$I$15,Geral!$H$15)))</f>
        <v>0</v>
      </c>
      <c r="L168" s="191"/>
      <c r="M168" s="131" t="str">
        <f ca="1">IF(L168="","",IF(VLOOKUP($H168,Geral!$B$28:$D$41,3,FALSE)="&lt;=",IF(YEAR(NOW())-YEAR(VLOOKUP(L168,Atletas!$B$2:$D$101,3,FALSE))&gt;VLOOKUP($H168,Geral!$B$28:$C$41,2,FALSE),"ý","þ"),IF(VLOOKUP($H168,Geral!$B$28:$D$41,3,FALSE)="&gt;=",IF(YEAR(NOW())-YEAR(VLOOKUP(L168,Atletas!$B$2:$D$101,3,FALSE))&lt;VLOOKUP($H168,Geral!$B$28:$C$41,2,FALSE),"ý","þ"))))</f>
        <v/>
      </c>
      <c r="N168" s="140" t="str">
        <f>IF($L168="","",IF(IFERROR(VLOOKUP($L168,Atletas!$B$2:$F$101,2,FALSE),"") ="","Cadastro não encontrado. Digite os dados.",VLOOKUP($L168,Atletas!$B$2:$F$101,2,FALSE)))</f>
        <v/>
      </c>
      <c r="O168" s="117" t="str">
        <f t="shared" ref="O168" si="984">G167</f>
        <v/>
      </c>
      <c r="P168" s="35">
        <f t="shared" ref="P168" si="985">D168</f>
        <v>0</v>
      </c>
      <c r="Q168" s="8">
        <f t="shared" si="781"/>
        <v>0</v>
      </c>
      <c r="R168" s="8">
        <f t="shared" ref="R168:R169" si="986">L168</f>
        <v>0</v>
      </c>
      <c r="S168" s="9" t="str">
        <f t="shared" ref="S168" si="987">E167</f>
        <v/>
      </c>
      <c r="T168" s="8" t="str">
        <f t="shared" ref="T168" si="988">F167</f>
        <v/>
      </c>
      <c r="U168" s="10">
        <f t="shared" ref="U168" ca="1" si="989">A167</f>
        <v>0</v>
      </c>
      <c r="V168" s="11" t="str">
        <f t="shared" ref="V168" si="990">C167</f>
        <v/>
      </c>
      <c r="W168" s="41"/>
    </row>
    <row r="169" spans="1:23" ht="20.100000000000001" customHeight="1" thickBot="1" x14ac:dyDescent="0.25">
      <c r="A169" s="247"/>
      <c r="B169" s="248"/>
      <c r="C169" s="242"/>
      <c r="D169" s="127"/>
      <c r="E169" s="244"/>
      <c r="F169" s="243"/>
      <c r="G169" s="245"/>
      <c r="H169" s="132"/>
      <c r="I169" s="133" t="str">
        <f ca="1">IF(H169="","",IF(VLOOKUP(H169,Geral!$B$42:$D$48,3,FALSE)="&lt;=",IF(YEAR(NOW())-YEAR(E167)&gt;VLOOKUP(H169,Geral!$B$42:$C$48,2,FALSE),"ý","þ"),IF(VLOOKUP(H169,Geral!$B$42:$D$48,3,FALSE)="&gt;=",IF(YEAR(NOW())-YEAR(E167)&lt;VLOOKUP(H169,Geral!$B$42:$C$48,2,FALSE),"ý","þ"))))</f>
        <v/>
      </c>
      <c r="J169" s="279"/>
      <c r="K169" s="141">
        <f ca="1">IF(H169="",0,IF(OR(H169 = Geral!$A$46,H169 = Geral!$A$48),Geral!$H$15,IF(YEAR(NOW())-YEAR(E167) &lt; 18,Geral!$I$15,Geral!$H$15)))</f>
        <v>0</v>
      </c>
      <c r="L169" s="191"/>
      <c r="M169" s="133" t="str">
        <f ca="1">IF(L169="","",IF(VLOOKUP($H169,Geral!$B$42:$D$48,3,FALSE)="&lt;=",IF(YEAR(NOW())-YEAR(VLOOKUP(L169,Atletas!$B$2:$D$101,3,FALSE))&gt;VLOOKUP($H169,Geral!$B$42:$C$48,2,FALSE),"ý","þ"),IF(VLOOKUP($H169,Geral!$B$42:$D$48,3,FALSE)="&gt;=",IF(YEAR(NOW())-YEAR(VLOOKUP(L169,Atletas!$B$2:$D$101,3,FALSE))&lt;VLOOKUP($H169,Geral!$B$42:$C$48,2,FALSE),"ý","þ"))))</f>
        <v/>
      </c>
      <c r="N169" s="142" t="str">
        <f>IF($L169="","",IF(IFERROR(VLOOKUP($L169,Atletas!$B$2:$F$101,2,FALSE),"") ="","Cadastro não encontrado. Digite os dados.",VLOOKUP($L169,Atletas!$B$2:$F$101,2,FALSE)))</f>
        <v/>
      </c>
      <c r="O169" s="118" t="str">
        <f t="shared" ref="O169" si="991">G167</f>
        <v/>
      </c>
      <c r="P169" s="36">
        <f t="shared" ref="P169" si="992">D168</f>
        <v>0</v>
      </c>
      <c r="Q169" s="13">
        <f t="shared" si="781"/>
        <v>0</v>
      </c>
      <c r="R169" s="13">
        <f t="shared" si="986"/>
        <v>0</v>
      </c>
      <c r="S169" s="14" t="str">
        <f>E167</f>
        <v/>
      </c>
      <c r="T169" s="13" t="str">
        <f>F167</f>
        <v/>
      </c>
      <c r="U169" s="15">
        <f t="shared" ref="U169" ca="1" si="993">A167</f>
        <v>0</v>
      </c>
      <c r="V169" s="16" t="str">
        <f t="shared" ref="V169" si="994">C167</f>
        <v/>
      </c>
      <c r="W169" s="41"/>
    </row>
    <row r="170" spans="1:23" ht="20.100000000000001" customHeight="1" x14ac:dyDescent="0.2">
      <c r="A170" s="247">
        <f t="shared" ref="A170" ca="1" si="995">SUM(K170:K172)</f>
        <v>0</v>
      </c>
      <c r="B170" s="248">
        <v>57</v>
      </c>
      <c r="C170" s="242" t="str">
        <f>IF($D171="","",IF(IFERROR(VLOOKUP($D171,Atletas!$B$2:$F$101,5,FALSE),"") ="","CLUBE",VLOOKUP($D171,Atletas!$B$2:$F$101,5,FALSE)))</f>
        <v/>
      </c>
      <c r="D170" s="127"/>
      <c r="E170" s="244" t="str">
        <f>IF($D171="","",IF(IFERROR(VLOOKUP($D171,Atletas!$B$2:$F$101,3,FALSE),"") ="","DD/MM/AAAA",VLOOKUP($D171,Atletas!$B$2:$F$101,3,FALSE)))</f>
        <v/>
      </c>
      <c r="F170" s="243" t="str">
        <f>IF($D171="","",IF(IFERROR(VLOOKUP($D171,Atletas!$B$2:$F$101,4,FALSE),"") ="","Gênero",VLOOKUP($D171,Atletas!$B$2:$F$101,4,FALSE)))</f>
        <v/>
      </c>
      <c r="G170" s="245" t="str">
        <f>IF($D171="","",IF(IFERROR(VLOOKUP($D171,Atletas!$B$2:$F$101,2,FALSE),"") ="","Cadastro não encontrado. Digite os dados.",VLOOKUP($D171,Atletas!$B$2:$F$101,2,FALSE)))</f>
        <v/>
      </c>
      <c r="H170" s="128"/>
      <c r="I170" s="129" t="str">
        <f ca="1">IF(H170="","",IF(VLOOKUP(H170,Geral!$B$13:$D$27,3,FALSE)="&lt;=",IF(YEAR(NOW())-YEAR(E170)&gt;VLOOKUP(H170,Geral!$B$13:$C$27,2,FALSE),"ý","þ"),IF(VLOOKUP(H170,Geral!$B$13:$D$27,3,FALSE)="&gt;=",IF(YEAR(NOW())-YEAR(E170)&lt;VLOOKUP(H170,Geral!$B$13:$C$27,2,FALSE),"ý","þ"))))</f>
        <v/>
      </c>
      <c r="J170" s="279"/>
      <c r="K170" s="138">
        <f ca="1">SUM(IF(J170="Sim",IF(H170="",0,IF(OR(H170 = Geral!$A$46,H170 = Geral!$A$48),Geral!$H$13,IF(YEAR(NOW())-YEAR(E170) &lt; 18,Geral!$I$17,Geral!$H$17))),0),IF(H170="",0,IF(OR(H170 = Geral!$A$46,H170 = Geral!$A$48),Geral!$H$13,IF(YEAR(NOW())-YEAR(E170) &lt; 18,Geral!$I$13,Geral!$H$13))))</f>
        <v>0</v>
      </c>
      <c r="L170" s="246"/>
      <c r="M170" s="246"/>
      <c r="N170" s="246"/>
      <c r="O170" s="116" t="str">
        <f t="shared" ref="O170" si="996">G170</f>
        <v/>
      </c>
      <c r="P170" s="59">
        <f t="shared" ref="P170" si="997">D171</f>
        <v>0</v>
      </c>
      <c r="Q170" s="60">
        <f t="shared" si="781"/>
        <v>0</v>
      </c>
      <c r="R170" s="60"/>
      <c r="S170" s="61" t="str">
        <f t="shared" ref="S170" si="998">E170</f>
        <v/>
      </c>
      <c r="T170" s="60" t="str">
        <f t="shared" ref="T170" si="999">F170</f>
        <v/>
      </c>
      <c r="U170" s="21">
        <f t="shared" ref="U170" ca="1" si="1000">A170</f>
        <v>0</v>
      </c>
      <c r="V170" s="22" t="str">
        <f t="shared" ref="V170" si="1001">C170</f>
        <v/>
      </c>
      <c r="W170" s="41"/>
    </row>
    <row r="171" spans="1:23" ht="20.100000000000001" customHeight="1" x14ac:dyDescent="0.2">
      <c r="A171" s="247"/>
      <c r="B171" s="248"/>
      <c r="C171" s="242"/>
      <c r="D171" s="68"/>
      <c r="E171" s="244"/>
      <c r="F171" s="243"/>
      <c r="G171" s="245"/>
      <c r="H171" s="130"/>
      <c r="I171" s="131" t="str">
        <f ca="1">IF(H171="","",IF(VLOOKUP(H171,Geral!$B$28:$D$41,3,FALSE)="&lt;=",IF(YEAR(NOW())-YEAR(E170)&gt;VLOOKUP(H171,Geral!$B$28:$C$41,2,FALSE),"ý","þ"),IF(VLOOKUP(H171,Geral!$B$28:$D$41,3,FALSE)="&gt;=",IF(YEAR(NOW())-YEAR(E170)&lt;VLOOKUP(H171,Geral!$B$28:$C$41,2,FALSE),"ý","þ"))))</f>
        <v/>
      </c>
      <c r="J171" s="279"/>
      <c r="K171" s="139">
        <f ca="1">IF(H171="",0,IF(OR(H171 = Geral!$A$46,H171 = Geral!$A$48),Geral!$H$15,IF(YEAR(NOW())-YEAR(E170) &lt; 18,Geral!$I$15,Geral!$H$15)))</f>
        <v>0</v>
      </c>
      <c r="L171" s="191"/>
      <c r="M171" s="131" t="str">
        <f ca="1">IF(L171="","",IF(VLOOKUP($H171,Geral!$B$28:$D$41,3,FALSE)="&lt;=",IF(YEAR(NOW())-YEAR(VLOOKUP(L171,Atletas!$B$2:$D$101,3,FALSE))&gt;VLOOKUP($H171,Geral!$B$28:$C$41,2,FALSE),"ý","þ"),IF(VLOOKUP($H171,Geral!$B$28:$D$41,3,FALSE)="&gt;=",IF(YEAR(NOW())-YEAR(VLOOKUP(L171,Atletas!$B$2:$D$101,3,FALSE))&lt;VLOOKUP($H171,Geral!$B$28:$C$41,2,FALSE),"ý","þ"))))</f>
        <v/>
      </c>
      <c r="N171" s="140" t="str">
        <f>IF($L171="","",IF(IFERROR(VLOOKUP($L171,Atletas!$B$2:$F$101,2,FALSE),"") ="","Cadastro não encontrado. Digite os dados.",VLOOKUP($L171,Atletas!$B$2:$F$101,2,FALSE)))</f>
        <v/>
      </c>
      <c r="O171" s="117" t="str">
        <f t="shared" ref="O171" si="1002">G170</f>
        <v/>
      </c>
      <c r="P171" s="35">
        <f t="shared" ref="P171" si="1003">D171</f>
        <v>0</v>
      </c>
      <c r="Q171" s="8">
        <f t="shared" si="781"/>
        <v>0</v>
      </c>
      <c r="R171" s="8">
        <f t="shared" ref="R171:R172" si="1004">L171</f>
        <v>0</v>
      </c>
      <c r="S171" s="9" t="str">
        <f t="shared" ref="S171" si="1005">E170</f>
        <v/>
      </c>
      <c r="T171" s="8" t="str">
        <f t="shared" ref="T171" si="1006">F170</f>
        <v/>
      </c>
      <c r="U171" s="10">
        <f t="shared" ref="U171" ca="1" si="1007">A170</f>
        <v>0</v>
      </c>
      <c r="V171" s="11" t="str">
        <f t="shared" ref="V171" si="1008">C170</f>
        <v/>
      </c>
      <c r="W171" s="41"/>
    </row>
    <row r="172" spans="1:23" ht="20.100000000000001" customHeight="1" thickBot="1" x14ac:dyDescent="0.25">
      <c r="A172" s="247"/>
      <c r="B172" s="248"/>
      <c r="C172" s="242"/>
      <c r="D172" s="127"/>
      <c r="E172" s="244"/>
      <c r="F172" s="243"/>
      <c r="G172" s="245"/>
      <c r="H172" s="132"/>
      <c r="I172" s="133" t="str">
        <f ca="1">IF(H172="","",IF(VLOOKUP(H172,Geral!$B$42:$D$48,3,FALSE)="&lt;=",IF(YEAR(NOW())-YEAR(E170)&gt;VLOOKUP(H172,Geral!$B$42:$C$48,2,FALSE),"ý","þ"),IF(VLOOKUP(H172,Geral!$B$42:$D$48,3,FALSE)="&gt;=",IF(YEAR(NOW())-YEAR(E170)&lt;VLOOKUP(H172,Geral!$B$42:$C$48,2,FALSE),"ý","þ"))))</f>
        <v/>
      </c>
      <c r="J172" s="279"/>
      <c r="K172" s="141">
        <f ca="1">IF(H172="",0,IF(OR(H172 = Geral!$A$46,H172 = Geral!$A$48),Geral!$H$15,IF(YEAR(NOW())-YEAR(E170) &lt; 18,Geral!$I$15,Geral!$H$15)))</f>
        <v>0</v>
      </c>
      <c r="L172" s="191"/>
      <c r="M172" s="133" t="str">
        <f ca="1">IF(L172="","",IF(VLOOKUP($H172,Geral!$B$42:$D$48,3,FALSE)="&lt;=",IF(YEAR(NOW())-YEAR(VLOOKUP(L172,Atletas!$B$2:$D$101,3,FALSE))&gt;VLOOKUP($H172,Geral!$B$42:$C$48,2,FALSE),"ý","þ"),IF(VLOOKUP($H172,Geral!$B$42:$D$48,3,FALSE)="&gt;=",IF(YEAR(NOW())-YEAR(VLOOKUP(L172,Atletas!$B$2:$D$101,3,FALSE))&lt;VLOOKUP($H172,Geral!$B$42:$C$48,2,FALSE),"ý","þ"))))</f>
        <v/>
      </c>
      <c r="N172" s="142" t="str">
        <f>IF($L172="","",IF(IFERROR(VLOOKUP($L172,Atletas!$B$2:$F$101,2,FALSE),"") ="","Cadastro não encontrado. Digite os dados.",VLOOKUP($L172,Atletas!$B$2:$F$101,2,FALSE)))</f>
        <v/>
      </c>
      <c r="O172" s="118" t="str">
        <f t="shared" ref="O172" si="1009">G170</f>
        <v/>
      </c>
      <c r="P172" s="36">
        <f t="shared" ref="P172" si="1010">D171</f>
        <v>0</v>
      </c>
      <c r="Q172" s="13">
        <f t="shared" si="781"/>
        <v>0</v>
      </c>
      <c r="R172" s="13">
        <f t="shared" si="1004"/>
        <v>0</v>
      </c>
      <c r="S172" s="14" t="str">
        <f>E170</f>
        <v/>
      </c>
      <c r="T172" s="13" t="str">
        <f>F170</f>
        <v/>
      </c>
      <c r="U172" s="15">
        <f t="shared" ref="U172" ca="1" si="1011">A170</f>
        <v>0</v>
      </c>
      <c r="V172" s="16" t="str">
        <f t="shared" ref="V172" si="1012">C170</f>
        <v/>
      </c>
      <c r="W172" s="41"/>
    </row>
    <row r="173" spans="1:23" ht="20.100000000000001" customHeight="1" thickBot="1" x14ac:dyDescent="0.25">
      <c r="A173" s="256">
        <f t="shared" ref="A173" ca="1" si="1013">SUM(K173:K175)</f>
        <v>0</v>
      </c>
      <c r="B173" s="259">
        <v>58</v>
      </c>
      <c r="C173" s="262" t="str">
        <f>IF($D174="","",IF(IFERROR(VLOOKUP($D174,Atletas!$B$2:$F$101,5,FALSE),"") ="","CLUBE",VLOOKUP($D174,Atletas!$B$2:$F$101,5,FALSE)))</f>
        <v/>
      </c>
      <c r="D173" s="126"/>
      <c r="E173" s="265" t="str">
        <f>IF($D174="","",IF(IFERROR(VLOOKUP($D174,Atletas!$B$2:$F$101,3,FALSE),"") ="","DD/MM/AAAA",VLOOKUP($D174,Atletas!$B$2:$F$101,3,FALSE)))</f>
        <v/>
      </c>
      <c r="F173" s="268" t="str">
        <f>IF($D174="","",IF(IFERROR(VLOOKUP($D174,Atletas!$B$2:$F$101,4,FALSE),"") ="","Gênero",VLOOKUP($D174,Atletas!$B$2:$F$101,4,FALSE)))</f>
        <v/>
      </c>
      <c r="G173" s="250" t="str">
        <f>IF($D174="","",IF(IFERROR(VLOOKUP($D174,Atletas!$B$2:$F$101,2,FALSE),"") ="","Cadastro não encontrado. Digite os dados.",VLOOKUP($D174,Atletas!$B$2:$F$101,2,FALSE)))</f>
        <v/>
      </c>
      <c r="H173" s="135"/>
      <c r="I173" s="136" t="str">
        <f ca="1">IF(H173="","",IF(VLOOKUP(H173,Geral!$B$13:$D$27,3,FALSE)="&lt;=",IF(YEAR(NOW())-YEAR(E173)&gt;VLOOKUP(H173,Geral!$B$13:$C$27,2,FALSE),"ý","þ"),IF(VLOOKUP(H173,Geral!$B$13:$D$27,3,FALSE)="&gt;=",IF(YEAR(NOW())-YEAR(E173)&lt;VLOOKUP(H173,Geral!$B$13:$C$27,2,FALSE),"ý","þ"))))</f>
        <v/>
      </c>
      <c r="J173" s="240"/>
      <c r="K173" s="137">
        <f ca="1">SUM(IF(J173="Sim",IF(H173="",0,IF(OR(H173 = Geral!$A$46,H173 = Geral!$A$48),Geral!$H$13,IF(YEAR(NOW())-YEAR(E173) &lt; 18,Geral!$I$17,Geral!$H$17))),0),IF(H173="",0,IF(OR(H173 = Geral!$A$46,H173 = Geral!$A$48),Geral!$H$13,IF(YEAR(NOW())-YEAR(E173) &lt; 18,Geral!$I$13,Geral!$H$13))))</f>
        <v>0</v>
      </c>
      <c r="L173" s="276"/>
      <c r="M173" s="277"/>
      <c r="N173" s="278"/>
      <c r="O173" s="20" t="str">
        <f t="shared" ref="O173" si="1014">G173</f>
        <v/>
      </c>
      <c r="P173" s="59">
        <f t="shared" ref="P173" si="1015">D174</f>
        <v>0</v>
      </c>
      <c r="Q173" s="60">
        <f t="shared" si="781"/>
        <v>0</v>
      </c>
      <c r="R173" s="60"/>
      <c r="S173" s="61" t="str">
        <f t="shared" ref="S173" si="1016">E173</f>
        <v/>
      </c>
      <c r="T173" s="60" t="str">
        <f t="shared" ref="T173" si="1017">F173</f>
        <v/>
      </c>
      <c r="U173" s="21">
        <f t="shared" ref="U173" ca="1" si="1018">A173</f>
        <v>0</v>
      </c>
      <c r="V173" s="22" t="str">
        <f t="shared" ref="V173" si="1019">C173</f>
        <v/>
      </c>
      <c r="W173" s="41"/>
    </row>
    <row r="174" spans="1:23" ht="20.100000000000001" customHeight="1" thickBot="1" x14ac:dyDescent="0.25">
      <c r="A174" s="256"/>
      <c r="B174" s="259"/>
      <c r="C174" s="262"/>
      <c r="D174" s="39"/>
      <c r="E174" s="265"/>
      <c r="F174" s="268"/>
      <c r="G174" s="250"/>
      <c r="H174" s="57"/>
      <c r="I174" s="7" t="str">
        <f ca="1">IF(H174="","",IF(VLOOKUP(H174,Geral!$B$28:$D$41,3,FALSE)="&lt;=",IF(YEAR(NOW())-YEAR(E173)&gt;VLOOKUP(H174,Geral!$B$28:$C$41,2,FALSE),"ý","þ"),IF(VLOOKUP(H174,Geral!$B$28:$D$41,3,FALSE)="&gt;=",IF(YEAR(NOW())-YEAR(E173)&lt;VLOOKUP(H174,Geral!$B$28:$C$41,2,FALSE),"ý","þ"))))</f>
        <v/>
      </c>
      <c r="J174" s="240"/>
      <c r="K174" s="29">
        <f ca="1">IF(H174="",0,IF(OR(H174 = Geral!$A$46,H174 = Geral!$A$48),Geral!$H$15,IF(YEAR(NOW())-YEAR(E173) &lt; 18,Geral!$I$15,Geral!$H$15)))</f>
        <v>0</v>
      </c>
      <c r="L174" s="194"/>
      <c r="M174" s="7" t="str">
        <f ca="1">IF(L174="","",IF(VLOOKUP($H174,Geral!$B$28:$D$41,3,FALSE)="&lt;=",IF(YEAR(NOW())-YEAR(VLOOKUP(L174,Atletas!$B$2:$D$101,3,FALSE))&gt;VLOOKUP($H174,Geral!$B$28:$C$41,2,FALSE),"ý","þ"),IF(VLOOKUP($H174,Geral!$B$28:$D$41,3,FALSE)="&gt;=",IF(YEAR(NOW())-YEAR(VLOOKUP(L174,Atletas!$B$2:$D$101,3,FALSE))&lt;VLOOKUP($H174,Geral!$B$28:$C$41,2,FALSE),"ý","þ"))))</f>
        <v/>
      </c>
      <c r="N174" s="33" t="str">
        <f>IF($L174="","",IF(IFERROR(VLOOKUP($L174,Atletas!$B$2:$F$101,2,FALSE),"") ="","Cadastro não encontrado. Digite os dados.",VLOOKUP($L174,Atletas!$B$2:$F$101,2,FALSE)))</f>
        <v/>
      </c>
      <c r="O174" s="23" t="str">
        <f t="shared" ref="O174" si="1020">G173</f>
        <v/>
      </c>
      <c r="P174" s="35">
        <f t="shared" ref="P174" si="1021">D174</f>
        <v>0</v>
      </c>
      <c r="Q174" s="8">
        <f t="shared" si="781"/>
        <v>0</v>
      </c>
      <c r="R174" s="8">
        <f t="shared" ref="R174:R175" si="1022">L174</f>
        <v>0</v>
      </c>
      <c r="S174" s="9" t="str">
        <f t="shared" ref="S174" si="1023">E173</f>
        <v/>
      </c>
      <c r="T174" s="8" t="str">
        <f t="shared" ref="T174" si="1024">F173</f>
        <v/>
      </c>
      <c r="U174" s="10">
        <f t="shared" ref="U174" ca="1" si="1025">A173</f>
        <v>0</v>
      </c>
      <c r="V174" s="11" t="str">
        <f t="shared" ref="V174" si="1026">C173</f>
        <v/>
      </c>
      <c r="W174" s="41"/>
    </row>
    <row r="175" spans="1:23" ht="20.100000000000001" customHeight="1" thickBot="1" x14ac:dyDescent="0.25">
      <c r="A175" s="271"/>
      <c r="B175" s="272"/>
      <c r="C175" s="273"/>
      <c r="D175" s="38"/>
      <c r="E175" s="274"/>
      <c r="F175" s="275"/>
      <c r="G175" s="270"/>
      <c r="H175" s="58"/>
      <c r="I175" s="12" t="str">
        <f ca="1">IF(H175="","",IF(VLOOKUP(H175,Geral!$B$42:$D$48,3,FALSE)="&lt;=",IF(YEAR(NOW())-YEAR(E173)&gt;VLOOKUP(H175,Geral!$B$42:$C$48,2,FALSE),"ý","þ"),IF(VLOOKUP(H175,Geral!$B$42:$D$48,3,FALSE)="&gt;=",IF(YEAR(NOW())-YEAR(E173)&lt;VLOOKUP(H175,Geral!$B$42:$C$48,2,FALSE),"ý","þ"))))</f>
        <v/>
      </c>
      <c r="J175" s="241"/>
      <c r="K175" s="30">
        <f ca="1">IF(H175="",0,IF(OR(H175 = Geral!$A$46,H175 = Geral!$A$48),Geral!$H$15,IF(YEAR(NOW())-YEAR(E173) &lt; 18,Geral!$I$15,Geral!$H$15)))</f>
        <v>0</v>
      </c>
      <c r="L175" s="194"/>
      <c r="M175" s="7" t="str">
        <f ca="1">IF(L175="","",IF(VLOOKUP($H175,Geral!$B$42:$D$48,3,FALSE)="&lt;=",IF(YEAR(NOW())-YEAR(VLOOKUP(L175,Atletas!$B$2:$D$101,3,FALSE))&gt;VLOOKUP($H175,Geral!$B$42:$C$48,2,FALSE),"ý","þ"),IF(VLOOKUP($H175,Geral!$B$42:$D$48,3,FALSE)="&gt;=",IF(YEAR(NOW())-YEAR(VLOOKUP(L175,Atletas!$B$2:$D$101,3,FALSE))&lt;VLOOKUP($H175,Geral!$B$42:$C$48,2,FALSE),"ý","þ"))))</f>
        <v/>
      </c>
      <c r="N175" s="34" t="str">
        <f>IF($L175="","",IF(IFERROR(VLOOKUP($L175,Atletas!$B$2:$F$101,2,FALSE),"") ="","Cadastro não encontrado. Digite os dados.",VLOOKUP($L175,Atletas!$B$2:$F$101,2,FALSE)))</f>
        <v/>
      </c>
      <c r="O175" s="24" t="str">
        <f t="shared" ref="O175" si="1027">G173</f>
        <v/>
      </c>
      <c r="P175" s="36">
        <f t="shared" ref="P175" si="1028">D174</f>
        <v>0</v>
      </c>
      <c r="Q175" s="13">
        <f t="shared" si="781"/>
        <v>0</v>
      </c>
      <c r="R175" s="13">
        <f t="shared" si="1022"/>
        <v>0</v>
      </c>
      <c r="S175" s="14" t="str">
        <f>E173</f>
        <v/>
      </c>
      <c r="T175" s="13" t="str">
        <f>F173</f>
        <v/>
      </c>
      <c r="U175" s="15">
        <f t="shared" ref="U175" ca="1" si="1029">A173</f>
        <v>0</v>
      </c>
      <c r="V175" s="16" t="str">
        <f t="shared" ref="V175" si="1030">C173</f>
        <v/>
      </c>
      <c r="W175" s="41"/>
    </row>
    <row r="176" spans="1:23" ht="20.100000000000001" customHeight="1" thickBot="1" x14ac:dyDescent="0.25">
      <c r="A176" s="255">
        <f t="shared" ref="A176" ca="1" si="1031">SUM(K176:K178)</f>
        <v>0</v>
      </c>
      <c r="B176" s="258">
        <v>59</v>
      </c>
      <c r="C176" s="261" t="str">
        <f>IF($D177="","",IF(IFERROR(VLOOKUP($D177,Atletas!$B$2:$F$101,5,FALSE),"") ="","CLUBE",VLOOKUP($D177,Atletas!$B$2:$F$101,5,FALSE)))</f>
        <v/>
      </c>
      <c r="D176" s="37"/>
      <c r="E176" s="264" t="str">
        <f>IF($D177="","",IF(IFERROR(VLOOKUP($D177,Atletas!$B$2:$F$101,3,FALSE),"") ="","DD/MM/AAAA",VLOOKUP($D177,Atletas!$B$2:$F$101,3,FALSE)))</f>
        <v/>
      </c>
      <c r="F176" s="267" t="str">
        <f>IF($D177="","",IF(IFERROR(VLOOKUP($D177,Atletas!$B$2:$F$101,4,FALSE),"") ="","Gênero",VLOOKUP($D177,Atletas!$B$2:$F$101,4,FALSE)))</f>
        <v/>
      </c>
      <c r="G176" s="249" t="str">
        <f>IF($D177="","",IF(IFERROR(VLOOKUP($D177,Atletas!$B$2:$F$101,2,FALSE),"") ="","Cadastro não encontrado. Digite os dados.",VLOOKUP($D177,Atletas!$B$2:$F$101,2,FALSE)))</f>
        <v/>
      </c>
      <c r="H176" s="56"/>
      <c r="I176" s="5" t="str">
        <f ca="1">IF(H176="","",IF(VLOOKUP(H176,Geral!$B$13:$D$27,3,FALSE)="&lt;=",IF(YEAR(NOW())-YEAR(E176)&gt;VLOOKUP(H176,Geral!$B$13:$C$27,2,FALSE),"ý","þ"),IF(VLOOKUP(H176,Geral!$B$13:$D$27,3,FALSE)="&gt;=",IF(YEAR(NOW())-YEAR(E176)&lt;VLOOKUP(H176,Geral!$B$13:$C$27,2,FALSE),"ý","þ"))))</f>
        <v/>
      </c>
      <c r="J176" s="239"/>
      <c r="K176" s="28">
        <f ca="1">SUM(IF(J176="Sim",IF(H176="",0,IF(OR(H176 = Geral!$A$46,H176 = Geral!$A$48),Geral!$H$13,IF(YEAR(NOW())-YEAR(E176) &lt; 18,Geral!$I$17,Geral!$H$17))),0),IF(H176="",0,IF(OR(H176 = Geral!$A$46,H176 = Geral!$A$48),Geral!$H$13,IF(YEAR(NOW())-YEAR(E176) &lt; 18,Geral!$I$13,Geral!$H$13))))</f>
        <v>0</v>
      </c>
      <c r="L176" s="252"/>
      <c r="M176" s="253"/>
      <c r="N176" s="254"/>
      <c r="O176" s="20" t="str">
        <f t="shared" ref="O176" si="1032">G176</f>
        <v/>
      </c>
      <c r="P176" s="59">
        <f t="shared" ref="P176" si="1033">D177</f>
        <v>0</v>
      </c>
      <c r="Q176" s="60">
        <f t="shared" si="781"/>
        <v>0</v>
      </c>
      <c r="R176" s="60"/>
      <c r="S176" s="61" t="str">
        <f t="shared" ref="S176" si="1034">E176</f>
        <v/>
      </c>
      <c r="T176" s="60" t="str">
        <f t="shared" ref="T176" si="1035">F176</f>
        <v/>
      </c>
      <c r="U176" s="21">
        <f t="shared" ref="U176" ca="1" si="1036">A176</f>
        <v>0</v>
      </c>
      <c r="V176" s="22" t="str">
        <f t="shared" ref="V176" si="1037">C176</f>
        <v/>
      </c>
      <c r="W176" s="41"/>
    </row>
    <row r="177" spans="1:23" ht="20.100000000000001" customHeight="1" thickBot="1" x14ac:dyDescent="0.25">
      <c r="A177" s="256"/>
      <c r="B177" s="259"/>
      <c r="C177" s="262"/>
      <c r="D177" s="39"/>
      <c r="E177" s="265"/>
      <c r="F177" s="268"/>
      <c r="G177" s="250"/>
      <c r="H177" s="57"/>
      <c r="I177" s="7" t="str">
        <f ca="1">IF(H177="","",IF(VLOOKUP(H177,Geral!$B$28:$D$41,3,FALSE)="&lt;=",IF(YEAR(NOW())-YEAR(E176)&gt;VLOOKUP(H177,Geral!$B$28:$C$41,2,FALSE),"ý","þ"),IF(VLOOKUP(H177,Geral!$B$28:$D$41,3,FALSE)="&gt;=",IF(YEAR(NOW())-YEAR(E176)&lt;VLOOKUP(H177,Geral!$B$28:$C$41,2,FALSE),"ý","þ"))))</f>
        <v/>
      </c>
      <c r="J177" s="240"/>
      <c r="K177" s="29">
        <f ca="1">IF(H177="",0,IF(OR(H177 = Geral!$A$46,H177 = Geral!$A$48),Geral!$H$15,IF(YEAR(NOW())-YEAR(E176) &lt; 18,Geral!$I$15,Geral!$H$15)))</f>
        <v>0</v>
      </c>
      <c r="L177" s="194"/>
      <c r="M177" s="7" t="str">
        <f ca="1">IF(L177="","",IF(VLOOKUP($H177,Geral!$B$28:$D$41,3,FALSE)="&lt;=",IF(YEAR(NOW())-YEAR(VLOOKUP(L177,Atletas!$B$2:$D$101,3,FALSE))&gt;VLOOKUP($H177,Geral!$B$28:$C$41,2,FALSE),"ý","þ"),IF(VLOOKUP($H177,Geral!$B$28:$D$41,3,FALSE)="&gt;=",IF(YEAR(NOW())-YEAR(VLOOKUP(L177,Atletas!$B$2:$D$101,3,FALSE))&lt;VLOOKUP($H177,Geral!$B$28:$C$41,2,FALSE),"ý","þ"))))</f>
        <v/>
      </c>
      <c r="N177" s="33" t="str">
        <f>IF($L177="","",IF(IFERROR(VLOOKUP($L177,Atletas!$B$2:$F$101,2,FALSE),"") ="","Cadastro não encontrado. Digite os dados.",VLOOKUP($L177,Atletas!$B$2:$F$101,2,FALSE)))</f>
        <v/>
      </c>
      <c r="O177" s="23" t="str">
        <f t="shared" ref="O177" si="1038">G176</f>
        <v/>
      </c>
      <c r="P177" s="35">
        <f t="shared" ref="P177" si="1039">D177</f>
        <v>0</v>
      </c>
      <c r="Q177" s="8">
        <f t="shared" si="781"/>
        <v>0</v>
      </c>
      <c r="R177" s="8">
        <f t="shared" ref="R177:R178" si="1040">L177</f>
        <v>0</v>
      </c>
      <c r="S177" s="9" t="str">
        <f t="shared" ref="S177" si="1041">E176</f>
        <v/>
      </c>
      <c r="T177" s="8" t="str">
        <f t="shared" ref="T177" si="1042">F176</f>
        <v/>
      </c>
      <c r="U177" s="10">
        <f t="shared" ref="U177" ca="1" si="1043">A176</f>
        <v>0</v>
      </c>
      <c r="V177" s="11" t="str">
        <f t="shared" ref="V177" si="1044">C176</f>
        <v/>
      </c>
      <c r="W177" s="41"/>
    </row>
    <row r="178" spans="1:23" ht="20.100000000000001" customHeight="1" thickBot="1" x14ac:dyDescent="0.25">
      <c r="A178" s="271"/>
      <c r="B178" s="272"/>
      <c r="C178" s="273"/>
      <c r="D178" s="38"/>
      <c r="E178" s="274"/>
      <c r="F178" s="275"/>
      <c r="G178" s="270"/>
      <c r="H178" s="58"/>
      <c r="I178" s="12" t="str">
        <f ca="1">IF(H178="","",IF(VLOOKUP(H178,Geral!$B$42:$D$48,3,FALSE)="&lt;=",IF(YEAR(NOW())-YEAR(E176)&gt;VLOOKUP(H178,Geral!$B$42:$C$48,2,FALSE),"ý","þ"),IF(VLOOKUP(H178,Geral!$B$42:$D$48,3,FALSE)="&gt;=",IF(YEAR(NOW())-YEAR(E176)&lt;VLOOKUP(H178,Geral!$B$42:$C$48,2,FALSE),"ý","þ"))))</f>
        <v/>
      </c>
      <c r="J178" s="241"/>
      <c r="K178" s="30">
        <f ca="1">IF(H178="",0,IF(OR(H178 = Geral!$A$46,H178 = Geral!$A$48),Geral!$H$15,IF(YEAR(NOW())-YEAR(E176) &lt; 18,Geral!$I$15,Geral!$H$15)))</f>
        <v>0</v>
      </c>
      <c r="L178" s="194"/>
      <c r="M178" s="7" t="str">
        <f ca="1">IF(L178="","",IF(VLOOKUP($H178,Geral!$B$42:$D$48,3,FALSE)="&lt;=",IF(YEAR(NOW())-YEAR(VLOOKUP(L178,Atletas!$B$2:$D$101,3,FALSE))&gt;VLOOKUP($H178,Geral!$B$42:$C$48,2,FALSE),"ý","þ"),IF(VLOOKUP($H178,Geral!$B$42:$D$48,3,FALSE)="&gt;=",IF(YEAR(NOW())-YEAR(VLOOKUP(L178,Atletas!$B$2:$D$101,3,FALSE))&lt;VLOOKUP($H178,Geral!$B$42:$C$48,2,FALSE),"ý","þ"))))</f>
        <v/>
      </c>
      <c r="N178" s="34" t="str">
        <f>IF($L178="","",IF(IFERROR(VLOOKUP($L178,Atletas!$B$2:$F$101,2,FALSE),"") ="","Cadastro não encontrado. Digite os dados.",VLOOKUP($L178,Atletas!$B$2:$F$101,2,FALSE)))</f>
        <v/>
      </c>
      <c r="O178" s="24" t="str">
        <f t="shared" ref="O178" si="1045">G176</f>
        <v/>
      </c>
      <c r="P178" s="36">
        <f t="shared" ref="P178" si="1046">D177</f>
        <v>0</v>
      </c>
      <c r="Q178" s="13">
        <f t="shared" si="781"/>
        <v>0</v>
      </c>
      <c r="R178" s="13">
        <f t="shared" si="1040"/>
        <v>0</v>
      </c>
      <c r="S178" s="14" t="str">
        <f>E176</f>
        <v/>
      </c>
      <c r="T178" s="13" t="str">
        <f>F176</f>
        <v/>
      </c>
      <c r="U178" s="15">
        <f t="shared" ref="U178" ca="1" si="1047">A176</f>
        <v>0</v>
      </c>
      <c r="V178" s="16" t="str">
        <f t="shared" ref="V178" si="1048">C176</f>
        <v/>
      </c>
      <c r="W178" s="41"/>
    </row>
    <row r="179" spans="1:23" ht="20.100000000000001" customHeight="1" thickBot="1" x14ac:dyDescent="0.25">
      <c r="A179" s="255">
        <f t="shared" ref="A179" ca="1" si="1049">SUM(K179:K181)</f>
        <v>0</v>
      </c>
      <c r="B179" s="258">
        <v>60</v>
      </c>
      <c r="C179" s="261" t="str">
        <f>IF($D180="","",IF(IFERROR(VLOOKUP($D180,Atletas!$B$2:$F$101,5,FALSE),"") ="","CLUBE",VLOOKUP($D180,Atletas!$B$2:$F$101,5,FALSE)))</f>
        <v/>
      </c>
      <c r="D179" s="37"/>
      <c r="E179" s="264" t="str">
        <f>IF($D180="","",IF(IFERROR(VLOOKUP($D180,Atletas!$B$2:$F$101,3,FALSE),"") ="","DD/MM/AAAA",VLOOKUP($D180,Atletas!$B$2:$F$101,3,FALSE)))</f>
        <v/>
      </c>
      <c r="F179" s="267" t="str">
        <f>IF($D180="","",IF(IFERROR(VLOOKUP($D180,Atletas!$B$2:$F$101,4,FALSE),"") ="","Gênero",VLOOKUP($D180,Atletas!$B$2:$F$101,4,FALSE)))</f>
        <v/>
      </c>
      <c r="G179" s="249" t="str">
        <f>IF($D180="","",IF(IFERROR(VLOOKUP($D180,Atletas!$B$2:$F$101,2,FALSE),"") ="","Cadastro não encontrado. Digite os dados.",VLOOKUP($D180,Atletas!$B$2:$F$101,2,FALSE)))</f>
        <v/>
      </c>
      <c r="H179" s="56"/>
      <c r="I179" s="5" t="str">
        <f ca="1">IF(H179="","",IF(VLOOKUP(H179,Geral!$B$13:$D$27,3,FALSE)="&lt;=",IF(YEAR(NOW())-YEAR(E179)&gt;VLOOKUP(H179,Geral!$B$13:$C$27,2,FALSE),"ý","þ"),IF(VLOOKUP(H179,Geral!$B$13:$D$27,3,FALSE)="&gt;=",IF(YEAR(NOW())-YEAR(E179)&lt;VLOOKUP(H179,Geral!$B$13:$C$27,2,FALSE),"ý","þ"))))</f>
        <v/>
      </c>
      <c r="J179" s="239"/>
      <c r="K179" s="28">
        <f ca="1">SUM(IF(J179="Sim",IF(H179="",0,IF(OR(H179 = Geral!$A$46,H179 = Geral!$A$48),Geral!$H$13,IF(YEAR(NOW())-YEAR(E179) &lt; 18,Geral!$I$17,Geral!$H$17))),0),IF(H179="",0,IF(OR(H179 = Geral!$A$46,H179 = Geral!$A$48),Geral!$H$13,IF(YEAR(NOW())-YEAR(E179) &lt; 18,Geral!$I$13,Geral!$H$13))))</f>
        <v>0</v>
      </c>
      <c r="L179" s="252"/>
      <c r="M179" s="253"/>
      <c r="N179" s="254"/>
      <c r="O179" s="20" t="str">
        <f t="shared" ref="O179" si="1050">G179</f>
        <v/>
      </c>
      <c r="P179" s="59">
        <f t="shared" ref="P179" si="1051">D180</f>
        <v>0</v>
      </c>
      <c r="Q179" s="60">
        <f t="shared" si="781"/>
        <v>0</v>
      </c>
      <c r="R179" s="60"/>
      <c r="S179" s="61" t="str">
        <f t="shared" ref="S179" si="1052">E179</f>
        <v/>
      </c>
      <c r="T179" s="60" t="str">
        <f t="shared" ref="T179" si="1053">F179</f>
        <v/>
      </c>
      <c r="U179" s="21">
        <f t="shared" ref="U179" ca="1" si="1054">A179</f>
        <v>0</v>
      </c>
      <c r="V179" s="22" t="str">
        <f t="shared" ref="V179" si="1055">C179</f>
        <v/>
      </c>
      <c r="W179" s="41"/>
    </row>
    <row r="180" spans="1:23" ht="20.100000000000001" customHeight="1" thickBot="1" x14ac:dyDescent="0.25">
      <c r="A180" s="256"/>
      <c r="B180" s="259"/>
      <c r="C180" s="262"/>
      <c r="D180" s="39"/>
      <c r="E180" s="265"/>
      <c r="F180" s="268"/>
      <c r="G180" s="250"/>
      <c r="H180" s="57"/>
      <c r="I180" s="7" t="str">
        <f ca="1">IF(H180="","",IF(VLOOKUP(H180,Geral!$B$28:$D$41,3,FALSE)="&lt;=",IF(YEAR(NOW())-YEAR(E179)&gt;VLOOKUP(H180,Geral!$B$28:$C$41,2,FALSE),"ý","þ"),IF(VLOOKUP(H180,Geral!$B$28:$D$41,3,FALSE)="&gt;=",IF(YEAR(NOW())-YEAR(E179)&lt;VLOOKUP(H180,Geral!$B$28:$C$41,2,FALSE),"ý","þ"))))</f>
        <v/>
      </c>
      <c r="J180" s="240"/>
      <c r="K180" s="29">
        <f ca="1">IF(H180="",0,IF(OR(H180 = Geral!$A$46,H180 = Geral!$A$48),Geral!$H$15,IF(YEAR(NOW())-YEAR(E179) &lt; 18,Geral!$I$15,Geral!$H$15)))</f>
        <v>0</v>
      </c>
      <c r="L180" s="194"/>
      <c r="M180" s="7" t="str">
        <f ca="1">IF(L180="","",IF(VLOOKUP($H180,Geral!$B$28:$D$41,3,FALSE)="&lt;=",IF(YEAR(NOW())-YEAR(VLOOKUP(L180,Atletas!$B$2:$D$101,3,FALSE))&gt;VLOOKUP($H180,Geral!$B$28:$C$41,2,FALSE),"ý","þ"),IF(VLOOKUP($H180,Geral!$B$28:$D$41,3,FALSE)="&gt;=",IF(YEAR(NOW())-YEAR(VLOOKUP(L180,Atletas!$B$2:$D$101,3,FALSE))&lt;VLOOKUP($H180,Geral!$B$28:$C$41,2,FALSE),"ý","þ"))))</f>
        <v/>
      </c>
      <c r="N180" s="33" t="str">
        <f>IF($L180="","",IF(IFERROR(VLOOKUP($L180,Atletas!$B$2:$F$101,2,FALSE),"") ="","Cadastro não encontrado. Digite os dados.",VLOOKUP($L180,Atletas!$B$2:$F$101,2,FALSE)))</f>
        <v/>
      </c>
      <c r="O180" s="23" t="str">
        <f t="shared" ref="O180" si="1056">G179</f>
        <v/>
      </c>
      <c r="P180" s="35">
        <f t="shared" ref="P180" si="1057">D180</f>
        <v>0</v>
      </c>
      <c r="Q180" s="8">
        <f t="shared" si="781"/>
        <v>0</v>
      </c>
      <c r="R180" s="8">
        <f t="shared" ref="R180:R181" si="1058">L180</f>
        <v>0</v>
      </c>
      <c r="S180" s="9" t="str">
        <f t="shared" ref="S180" si="1059">E179</f>
        <v/>
      </c>
      <c r="T180" s="8" t="str">
        <f t="shared" ref="T180" si="1060">F179</f>
        <v/>
      </c>
      <c r="U180" s="10">
        <f t="shared" ref="U180" ca="1" si="1061">A179</f>
        <v>0</v>
      </c>
      <c r="V180" s="11" t="str">
        <f t="shared" ref="V180" si="1062">C179</f>
        <v/>
      </c>
      <c r="W180" s="41"/>
    </row>
    <row r="181" spans="1:23" ht="20.100000000000001" customHeight="1" thickBot="1" x14ac:dyDescent="0.25">
      <c r="A181" s="271"/>
      <c r="B181" s="272"/>
      <c r="C181" s="273"/>
      <c r="D181" s="38"/>
      <c r="E181" s="274"/>
      <c r="F181" s="275"/>
      <c r="G181" s="270"/>
      <c r="H181" s="58"/>
      <c r="I181" s="12" t="str">
        <f ca="1">IF(H181="","",IF(VLOOKUP(H181,Geral!$B$42:$D$48,3,FALSE)="&lt;=",IF(YEAR(NOW())-YEAR(E179)&gt;VLOOKUP(H181,Geral!$B$42:$C$48,2,FALSE),"ý","þ"),IF(VLOOKUP(H181,Geral!$B$42:$D$48,3,FALSE)="&gt;=",IF(YEAR(NOW())-YEAR(E179)&lt;VLOOKUP(H181,Geral!$B$42:$C$48,2,FALSE),"ý","þ"))))</f>
        <v/>
      </c>
      <c r="J181" s="241"/>
      <c r="K181" s="30">
        <f ca="1">IF(H181="",0,IF(OR(H181 = Geral!$A$46,H181 = Geral!$A$48),Geral!$H$15,IF(YEAR(NOW())-YEAR(E179) &lt; 18,Geral!$I$15,Geral!$H$15)))</f>
        <v>0</v>
      </c>
      <c r="L181" s="194"/>
      <c r="M181" s="7" t="str">
        <f ca="1">IF(L181="","",IF(VLOOKUP($H181,Geral!$B$42:$D$48,3,FALSE)="&lt;=",IF(YEAR(NOW())-YEAR(VLOOKUP(L181,Atletas!$B$2:$D$101,3,FALSE))&gt;VLOOKUP($H181,Geral!$B$42:$C$48,2,FALSE),"ý","þ"),IF(VLOOKUP($H181,Geral!$B$42:$D$48,3,FALSE)="&gt;=",IF(YEAR(NOW())-YEAR(VLOOKUP(L181,Atletas!$B$2:$D$101,3,FALSE))&lt;VLOOKUP($H181,Geral!$B$42:$C$48,2,FALSE),"ý","þ"))))</f>
        <v/>
      </c>
      <c r="N181" s="34" t="str">
        <f>IF($L181="","",IF(IFERROR(VLOOKUP($L181,Atletas!$B$2:$F$101,2,FALSE),"") ="","Cadastro não encontrado. Digite os dados.",VLOOKUP($L181,Atletas!$B$2:$F$101,2,FALSE)))</f>
        <v/>
      </c>
      <c r="O181" s="24" t="str">
        <f t="shared" ref="O181" si="1063">G179</f>
        <v/>
      </c>
      <c r="P181" s="36">
        <f t="shared" ref="P181" si="1064">D180</f>
        <v>0</v>
      </c>
      <c r="Q181" s="13">
        <f t="shared" si="781"/>
        <v>0</v>
      </c>
      <c r="R181" s="13">
        <f t="shared" si="1058"/>
        <v>0</v>
      </c>
      <c r="S181" s="14" t="str">
        <f>E179</f>
        <v/>
      </c>
      <c r="T181" s="13" t="str">
        <f>F179</f>
        <v/>
      </c>
      <c r="U181" s="15">
        <f t="shared" ref="U181" ca="1" si="1065">A179</f>
        <v>0</v>
      </c>
      <c r="V181" s="16" t="str">
        <f t="shared" ref="V181" si="1066">C179</f>
        <v/>
      </c>
      <c r="W181" s="41"/>
    </row>
    <row r="182" spans="1:23" ht="20.100000000000001" customHeight="1" thickBot="1" x14ac:dyDescent="0.25">
      <c r="A182" s="255">
        <f t="shared" ref="A182" ca="1" si="1067">SUM(K182:K184)</f>
        <v>0</v>
      </c>
      <c r="B182" s="258">
        <v>61</v>
      </c>
      <c r="C182" s="261" t="str">
        <f>IF($D183="","",IF(IFERROR(VLOOKUP($D183,Atletas!$B$2:$F$101,5,FALSE),"") ="","CLUBE",VLOOKUP($D183,Atletas!$B$2:$F$101,5,FALSE)))</f>
        <v/>
      </c>
      <c r="D182" s="37"/>
      <c r="E182" s="264" t="str">
        <f>IF($D183="","",IF(IFERROR(VLOOKUP($D183,Atletas!$B$2:$F$101,3,FALSE),"") ="","DD/MM/AAAA",VLOOKUP($D183,Atletas!$B$2:$F$101,3,FALSE)))</f>
        <v/>
      </c>
      <c r="F182" s="267" t="str">
        <f>IF($D183="","",IF(IFERROR(VLOOKUP($D183,Atletas!$B$2:$F$101,4,FALSE),"") ="","Gênero",VLOOKUP($D183,Atletas!$B$2:$F$101,4,FALSE)))</f>
        <v/>
      </c>
      <c r="G182" s="249" t="str">
        <f>IF($D183="","",IF(IFERROR(VLOOKUP($D183,Atletas!$B$2:$F$101,2,FALSE),"") ="","Cadastro não encontrado. Digite os dados.",VLOOKUP($D183,Atletas!$B$2:$F$101,2,FALSE)))</f>
        <v/>
      </c>
      <c r="H182" s="56"/>
      <c r="I182" s="5" t="str">
        <f ca="1">IF(H182="","",IF(VLOOKUP(H182,Geral!$B$13:$D$27,3,FALSE)="&lt;=",IF(YEAR(NOW())-YEAR(E182)&gt;VLOOKUP(H182,Geral!$B$13:$C$27,2,FALSE),"ý","þ"),IF(VLOOKUP(H182,Geral!$B$13:$D$27,3,FALSE)="&gt;=",IF(YEAR(NOW())-YEAR(E182)&lt;VLOOKUP(H182,Geral!$B$13:$C$27,2,FALSE),"ý","þ"))))</f>
        <v/>
      </c>
      <c r="J182" s="239"/>
      <c r="K182" s="28">
        <f ca="1">SUM(IF(J182="Sim",IF(H182="",0,IF(OR(H182 = Geral!$A$46,H182 = Geral!$A$48),Geral!$H$13,IF(YEAR(NOW())-YEAR(E182) &lt; 18,Geral!$I$17,Geral!$H$17))),0),IF(H182="",0,IF(OR(H182 = Geral!$A$46,H182 = Geral!$A$48),Geral!$H$13,IF(YEAR(NOW())-YEAR(E182) &lt; 18,Geral!$I$13,Geral!$H$13))))</f>
        <v>0</v>
      </c>
      <c r="L182" s="252"/>
      <c r="M182" s="253"/>
      <c r="N182" s="254"/>
      <c r="O182" s="20" t="str">
        <f t="shared" ref="O182" si="1068">G182</f>
        <v/>
      </c>
      <c r="P182" s="59">
        <f t="shared" ref="P182" si="1069">D183</f>
        <v>0</v>
      </c>
      <c r="Q182" s="60">
        <f t="shared" si="781"/>
        <v>0</v>
      </c>
      <c r="R182" s="60"/>
      <c r="S182" s="61" t="str">
        <f t="shared" ref="S182" si="1070">E182</f>
        <v/>
      </c>
      <c r="T182" s="60" t="str">
        <f t="shared" ref="T182" si="1071">F182</f>
        <v/>
      </c>
      <c r="U182" s="21">
        <f t="shared" ref="U182" ca="1" si="1072">A182</f>
        <v>0</v>
      </c>
      <c r="V182" s="22" t="str">
        <f t="shared" ref="V182" si="1073">C182</f>
        <v/>
      </c>
      <c r="W182" s="41"/>
    </row>
    <row r="183" spans="1:23" ht="20.100000000000001" customHeight="1" thickBot="1" x14ac:dyDescent="0.25">
      <c r="A183" s="256"/>
      <c r="B183" s="259"/>
      <c r="C183" s="262"/>
      <c r="D183" s="39"/>
      <c r="E183" s="265"/>
      <c r="F183" s="268"/>
      <c r="G183" s="250"/>
      <c r="H183" s="57"/>
      <c r="I183" s="7" t="str">
        <f ca="1">IF(H183="","",IF(VLOOKUP(H183,Geral!$B$28:$D$41,3,FALSE)="&lt;=",IF(YEAR(NOW())-YEAR(E182)&gt;VLOOKUP(H183,Geral!$B$28:$C$41,2,FALSE),"ý","þ"),IF(VLOOKUP(H183,Geral!$B$28:$D$41,3,FALSE)="&gt;=",IF(YEAR(NOW())-YEAR(E182)&lt;VLOOKUP(H183,Geral!$B$28:$C$41,2,FALSE),"ý","þ"))))</f>
        <v/>
      </c>
      <c r="J183" s="240"/>
      <c r="K183" s="29">
        <f ca="1">IF(H183="",0,IF(OR(H183 = Geral!$A$46,H183 = Geral!$A$48),Geral!$H$15,IF(YEAR(NOW())-YEAR(E182) &lt; 18,Geral!$I$15,Geral!$H$15)))</f>
        <v>0</v>
      </c>
      <c r="L183" s="194"/>
      <c r="M183" s="7" t="str">
        <f ca="1">IF(L183="","",IF(VLOOKUP($H183,Geral!$B$28:$D$41,3,FALSE)="&lt;=",IF(YEAR(NOW())-YEAR(VLOOKUP(L183,Atletas!$B$2:$D$101,3,FALSE))&gt;VLOOKUP($H183,Geral!$B$28:$C$41,2,FALSE),"ý","þ"),IF(VLOOKUP($H183,Geral!$B$28:$D$41,3,FALSE)="&gt;=",IF(YEAR(NOW())-YEAR(VLOOKUP(L183,Atletas!$B$2:$D$101,3,FALSE))&lt;VLOOKUP($H183,Geral!$B$28:$C$41,2,FALSE),"ý","þ"))))</f>
        <v/>
      </c>
      <c r="N183" s="33" t="str">
        <f>IF($L183="","",IF(IFERROR(VLOOKUP($L183,Atletas!$B$2:$F$101,2,FALSE),"") ="","Cadastro não encontrado. Digite os dados.",VLOOKUP($L183,Atletas!$B$2:$F$101,2,FALSE)))</f>
        <v/>
      </c>
      <c r="O183" s="23" t="str">
        <f t="shared" ref="O183" si="1074">G182</f>
        <v/>
      </c>
      <c r="P183" s="35">
        <f t="shared" ref="P183" si="1075">D183</f>
        <v>0</v>
      </c>
      <c r="Q183" s="8">
        <f t="shared" si="781"/>
        <v>0</v>
      </c>
      <c r="R183" s="8">
        <f t="shared" ref="R183:R184" si="1076">L183</f>
        <v>0</v>
      </c>
      <c r="S183" s="9" t="str">
        <f t="shared" ref="S183" si="1077">E182</f>
        <v/>
      </c>
      <c r="T183" s="8" t="str">
        <f t="shared" ref="T183" si="1078">F182</f>
        <v/>
      </c>
      <c r="U183" s="10">
        <f t="shared" ref="U183" ca="1" si="1079">A182</f>
        <v>0</v>
      </c>
      <c r="V183" s="11" t="str">
        <f t="shared" ref="V183" si="1080">C182</f>
        <v/>
      </c>
      <c r="W183" s="41"/>
    </row>
    <row r="184" spans="1:23" ht="20.100000000000001" customHeight="1" thickBot="1" x14ac:dyDescent="0.25">
      <c r="A184" s="271"/>
      <c r="B184" s="272"/>
      <c r="C184" s="273"/>
      <c r="D184" s="38"/>
      <c r="E184" s="274"/>
      <c r="F184" s="275"/>
      <c r="G184" s="270"/>
      <c r="H184" s="58"/>
      <c r="I184" s="12" t="str">
        <f ca="1">IF(H184="","",IF(VLOOKUP(H184,Geral!$B$42:$D$48,3,FALSE)="&lt;=",IF(YEAR(NOW())-YEAR(E182)&gt;VLOOKUP(H184,Geral!$B$42:$C$48,2,FALSE),"ý","þ"),IF(VLOOKUP(H184,Geral!$B$42:$D$48,3,FALSE)="&gt;=",IF(YEAR(NOW())-YEAR(E182)&lt;VLOOKUP(H184,Geral!$B$42:$C$48,2,FALSE),"ý","þ"))))</f>
        <v/>
      </c>
      <c r="J184" s="241"/>
      <c r="K184" s="30">
        <f ca="1">IF(H184="",0,IF(OR(H184 = Geral!$A$46,H184 = Geral!$A$48),Geral!$H$15,IF(YEAR(NOW())-YEAR(E182) &lt; 18,Geral!$I$15,Geral!$H$15)))</f>
        <v>0</v>
      </c>
      <c r="L184" s="194"/>
      <c r="M184" s="7" t="str">
        <f ca="1">IF(L184="","",IF(VLOOKUP($H184,Geral!$B$42:$D$48,3,FALSE)="&lt;=",IF(YEAR(NOW())-YEAR(VLOOKUP(L184,Atletas!$B$2:$D$101,3,FALSE))&gt;VLOOKUP($H184,Geral!$B$42:$C$48,2,FALSE),"ý","þ"),IF(VLOOKUP($H184,Geral!$B$42:$D$48,3,FALSE)="&gt;=",IF(YEAR(NOW())-YEAR(VLOOKUP(L184,Atletas!$B$2:$D$101,3,FALSE))&lt;VLOOKUP($H184,Geral!$B$42:$C$48,2,FALSE),"ý","þ"))))</f>
        <v/>
      </c>
      <c r="N184" s="34" t="str">
        <f>IF($L184="","",IF(IFERROR(VLOOKUP($L184,Atletas!$B$2:$F$101,2,FALSE),"") ="","Cadastro não encontrado. Digite os dados.",VLOOKUP($L184,Atletas!$B$2:$F$101,2,FALSE)))</f>
        <v/>
      </c>
      <c r="O184" s="24" t="str">
        <f t="shared" ref="O184" si="1081">G182</f>
        <v/>
      </c>
      <c r="P184" s="36">
        <f t="shared" ref="P184" si="1082">D183</f>
        <v>0</v>
      </c>
      <c r="Q184" s="13">
        <f t="shared" si="781"/>
        <v>0</v>
      </c>
      <c r="R184" s="13">
        <f t="shared" si="1076"/>
        <v>0</v>
      </c>
      <c r="S184" s="14" t="str">
        <f>E182</f>
        <v/>
      </c>
      <c r="T184" s="13" t="str">
        <f>F182</f>
        <v/>
      </c>
      <c r="U184" s="15">
        <f t="shared" ref="U184" ca="1" si="1083">A182</f>
        <v>0</v>
      </c>
      <c r="V184" s="16" t="str">
        <f t="shared" ref="V184" si="1084">C182</f>
        <v/>
      </c>
      <c r="W184" s="41"/>
    </row>
    <row r="185" spans="1:23" ht="20.100000000000001" customHeight="1" thickBot="1" x14ac:dyDescent="0.25">
      <c r="A185" s="255">
        <f t="shared" ref="A185" ca="1" si="1085">SUM(K185:K187)</f>
        <v>0</v>
      </c>
      <c r="B185" s="258">
        <v>62</v>
      </c>
      <c r="C185" s="261" t="str">
        <f>IF($D186="","",IF(IFERROR(VLOOKUP($D186,Atletas!$B$2:$F$101,5,FALSE),"") ="","CLUBE",VLOOKUP($D186,Atletas!$B$2:$F$101,5,FALSE)))</f>
        <v/>
      </c>
      <c r="D185" s="37"/>
      <c r="E185" s="264" t="str">
        <f>IF($D186="","",IF(IFERROR(VLOOKUP($D186,Atletas!$B$2:$F$101,3,FALSE),"") ="","DD/MM/AAAA",VLOOKUP($D186,Atletas!$B$2:$F$101,3,FALSE)))</f>
        <v/>
      </c>
      <c r="F185" s="267" t="str">
        <f>IF($D186="","",IF(IFERROR(VLOOKUP($D186,Atletas!$B$2:$F$101,4,FALSE),"") ="","Gênero",VLOOKUP($D186,Atletas!$B$2:$F$101,4,FALSE)))</f>
        <v/>
      </c>
      <c r="G185" s="249" t="str">
        <f>IF($D186="","",IF(IFERROR(VLOOKUP($D186,Atletas!$B$2:$F$101,2,FALSE),"") ="","Cadastro não encontrado. Digite os dados.",VLOOKUP($D186,Atletas!$B$2:$F$101,2,FALSE)))</f>
        <v/>
      </c>
      <c r="H185" s="56"/>
      <c r="I185" s="5" t="str">
        <f ca="1">IF(H185="","",IF(VLOOKUP(H185,Geral!$B$13:$D$27,3,FALSE)="&lt;=",IF(YEAR(NOW())-YEAR(E185)&gt;VLOOKUP(H185,Geral!$B$13:$C$27,2,FALSE),"ý","þ"),IF(VLOOKUP(H185,Geral!$B$13:$D$27,3,FALSE)="&gt;=",IF(YEAR(NOW())-YEAR(E185)&lt;VLOOKUP(H185,Geral!$B$13:$C$27,2,FALSE),"ý","þ"))))</f>
        <v/>
      </c>
      <c r="J185" s="239"/>
      <c r="K185" s="28">
        <f ca="1">SUM(IF(J185="Sim",IF(H185="",0,IF(OR(H185 = Geral!$A$46,H185 = Geral!$A$48),Geral!$H$13,IF(YEAR(NOW())-YEAR(E185) &lt; 18,Geral!$I$17,Geral!$H$17))),0),IF(H185="",0,IF(OR(H185 = Geral!$A$46,H185 = Geral!$A$48),Geral!$H$13,IF(YEAR(NOW())-YEAR(E185) &lt; 18,Geral!$I$13,Geral!$H$13))))</f>
        <v>0</v>
      </c>
      <c r="L185" s="252"/>
      <c r="M185" s="253"/>
      <c r="N185" s="254"/>
      <c r="O185" s="20" t="str">
        <f t="shared" ref="O185" si="1086">G185</f>
        <v/>
      </c>
      <c r="P185" s="59">
        <f t="shared" ref="P185" si="1087">D186</f>
        <v>0</v>
      </c>
      <c r="Q185" s="60">
        <f t="shared" si="781"/>
        <v>0</v>
      </c>
      <c r="R185" s="60"/>
      <c r="S185" s="61" t="str">
        <f t="shared" ref="S185" si="1088">E185</f>
        <v/>
      </c>
      <c r="T185" s="60" t="str">
        <f t="shared" ref="T185" si="1089">F185</f>
        <v/>
      </c>
      <c r="U185" s="21">
        <f t="shared" ref="U185" ca="1" si="1090">A185</f>
        <v>0</v>
      </c>
      <c r="V185" s="22" t="str">
        <f t="shared" ref="V185" si="1091">C185</f>
        <v/>
      </c>
      <c r="W185" s="41"/>
    </row>
    <row r="186" spans="1:23" ht="20.100000000000001" customHeight="1" thickBot="1" x14ac:dyDescent="0.25">
      <c r="A186" s="256"/>
      <c r="B186" s="259"/>
      <c r="C186" s="262"/>
      <c r="D186" s="39"/>
      <c r="E186" s="265"/>
      <c r="F186" s="268"/>
      <c r="G186" s="250"/>
      <c r="H186" s="57"/>
      <c r="I186" s="7" t="str">
        <f ca="1">IF(H186="","",IF(VLOOKUP(H186,Geral!$B$28:$D$41,3,FALSE)="&lt;=",IF(YEAR(NOW())-YEAR(E185)&gt;VLOOKUP(H186,Geral!$B$28:$C$41,2,FALSE),"ý","þ"),IF(VLOOKUP(H186,Geral!$B$28:$D$41,3,FALSE)="&gt;=",IF(YEAR(NOW())-YEAR(E185)&lt;VLOOKUP(H186,Geral!$B$28:$C$41,2,FALSE),"ý","þ"))))</f>
        <v/>
      </c>
      <c r="J186" s="240"/>
      <c r="K186" s="29">
        <f ca="1">IF(H186="",0,IF(OR(H186 = Geral!$A$46,H186 = Geral!$A$48),Geral!$H$15,IF(YEAR(NOW())-YEAR(E185) &lt; 18,Geral!$I$15,Geral!$H$15)))</f>
        <v>0</v>
      </c>
      <c r="L186" s="194"/>
      <c r="M186" s="7" t="str">
        <f ca="1">IF(L186="","",IF(VLOOKUP($H186,Geral!$B$28:$D$41,3,FALSE)="&lt;=",IF(YEAR(NOW())-YEAR(VLOOKUP(L186,Atletas!$B$2:$D$101,3,FALSE))&gt;VLOOKUP($H186,Geral!$B$28:$C$41,2,FALSE),"ý","þ"),IF(VLOOKUP($H186,Geral!$B$28:$D$41,3,FALSE)="&gt;=",IF(YEAR(NOW())-YEAR(VLOOKUP(L186,Atletas!$B$2:$D$101,3,FALSE))&lt;VLOOKUP($H186,Geral!$B$28:$C$41,2,FALSE),"ý","þ"))))</f>
        <v/>
      </c>
      <c r="N186" s="33" t="str">
        <f>IF($L186="","",IF(IFERROR(VLOOKUP($L186,Atletas!$B$2:$F$101,2,FALSE),"") ="","Cadastro não encontrado. Digite os dados.",VLOOKUP($L186,Atletas!$B$2:$F$101,2,FALSE)))</f>
        <v/>
      </c>
      <c r="O186" s="23" t="str">
        <f t="shared" ref="O186" si="1092">G185</f>
        <v/>
      </c>
      <c r="P186" s="35">
        <f t="shared" ref="P186" si="1093">D186</f>
        <v>0</v>
      </c>
      <c r="Q186" s="8">
        <f t="shared" si="781"/>
        <v>0</v>
      </c>
      <c r="R186" s="8">
        <f t="shared" ref="R186:R187" si="1094">L186</f>
        <v>0</v>
      </c>
      <c r="S186" s="9" t="str">
        <f t="shared" ref="S186" si="1095">E185</f>
        <v/>
      </c>
      <c r="T186" s="8" t="str">
        <f t="shared" ref="T186" si="1096">F185</f>
        <v/>
      </c>
      <c r="U186" s="10">
        <f t="shared" ref="U186" ca="1" si="1097">A185</f>
        <v>0</v>
      </c>
      <c r="V186" s="11" t="str">
        <f t="shared" ref="V186" si="1098">C185</f>
        <v/>
      </c>
      <c r="W186" s="41"/>
    </row>
    <row r="187" spans="1:23" ht="20.100000000000001" customHeight="1" thickBot="1" x14ac:dyDescent="0.25">
      <c r="A187" s="271"/>
      <c r="B187" s="272"/>
      <c r="C187" s="273"/>
      <c r="D187" s="38"/>
      <c r="E187" s="274"/>
      <c r="F187" s="275"/>
      <c r="G187" s="270"/>
      <c r="H187" s="58"/>
      <c r="I187" s="12" t="str">
        <f ca="1">IF(H187="","",IF(VLOOKUP(H187,Geral!$B$42:$D$48,3,FALSE)="&lt;=",IF(YEAR(NOW())-YEAR(E185)&gt;VLOOKUP(H187,Geral!$B$42:$C$48,2,FALSE),"ý","þ"),IF(VLOOKUP(H187,Geral!$B$42:$D$48,3,FALSE)="&gt;=",IF(YEAR(NOW())-YEAR(E185)&lt;VLOOKUP(H187,Geral!$B$42:$C$48,2,FALSE),"ý","þ"))))</f>
        <v/>
      </c>
      <c r="J187" s="241"/>
      <c r="K187" s="30">
        <f ca="1">IF(H187="",0,IF(OR(H187 = Geral!$A$46,H187 = Geral!$A$48),Geral!$H$15,IF(YEAR(NOW())-YEAR(E185) &lt; 18,Geral!$I$15,Geral!$H$15)))</f>
        <v>0</v>
      </c>
      <c r="L187" s="194"/>
      <c r="M187" s="7" t="str">
        <f ca="1">IF(L187="","",IF(VLOOKUP($H187,Geral!$B$42:$D$48,3,FALSE)="&lt;=",IF(YEAR(NOW())-YEAR(VLOOKUP(L187,Atletas!$B$2:$D$101,3,FALSE))&gt;VLOOKUP($H187,Geral!$B$42:$C$48,2,FALSE),"ý","þ"),IF(VLOOKUP($H187,Geral!$B$42:$D$48,3,FALSE)="&gt;=",IF(YEAR(NOW())-YEAR(VLOOKUP(L187,Atletas!$B$2:$D$101,3,FALSE))&lt;VLOOKUP($H187,Geral!$B$42:$C$48,2,FALSE),"ý","þ"))))</f>
        <v/>
      </c>
      <c r="N187" s="34" t="str">
        <f>IF($L187="","",IF(IFERROR(VLOOKUP($L187,Atletas!$B$2:$F$101,2,FALSE),"") ="","Cadastro não encontrado. Digite os dados.",VLOOKUP($L187,Atletas!$B$2:$F$101,2,FALSE)))</f>
        <v/>
      </c>
      <c r="O187" s="24" t="str">
        <f t="shared" ref="O187" si="1099">G185</f>
        <v/>
      </c>
      <c r="P187" s="36">
        <f t="shared" ref="P187" si="1100">D186</f>
        <v>0</v>
      </c>
      <c r="Q187" s="13">
        <f t="shared" si="781"/>
        <v>0</v>
      </c>
      <c r="R187" s="13">
        <f t="shared" si="1094"/>
        <v>0</v>
      </c>
      <c r="S187" s="14" t="str">
        <f>E185</f>
        <v/>
      </c>
      <c r="T187" s="13" t="str">
        <f>F185</f>
        <v/>
      </c>
      <c r="U187" s="15">
        <f t="shared" ref="U187" ca="1" si="1101">A185</f>
        <v>0</v>
      </c>
      <c r="V187" s="16" t="str">
        <f t="shared" ref="V187" si="1102">C185</f>
        <v/>
      </c>
      <c r="W187" s="41"/>
    </row>
    <row r="188" spans="1:23" ht="20.100000000000001" customHeight="1" thickBot="1" x14ac:dyDescent="0.25">
      <c r="A188" s="255">
        <f t="shared" ref="A188" ca="1" si="1103">SUM(K188:K190)</f>
        <v>0</v>
      </c>
      <c r="B188" s="258">
        <v>63</v>
      </c>
      <c r="C188" s="261" t="str">
        <f>IF($D189="","",IF(IFERROR(VLOOKUP($D189,Atletas!$B$2:$F$101,5,FALSE),"") ="","CLUBE",VLOOKUP($D189,Atletas!$B$2:$F$101,5,FALSE)))</f>
        <v/>
      </c>
      <c r="D188" s="37"/>
      <c r="E188" s="264" t="str">
        <f>IF($D189="","",IF(IFERROR(VLOOKUP($D189,Atletas!$B$2:$F$101,3,FALSE),"") ="","DD/MM/AAAA",VLOOKUP($D189,Atletas!$B$2:$F$101,3,FALSE)))</f>
        <v/>
      </c>
      <c r="F188" s="267" t="str">
        <f>IF($D189="","",IF(IFERROR(VLOOKUP($D189,Atletas!$B$2:$F$101,4,FALSE),"") ="","Gênero",VLOOKUP($D189,Atletas!$B$2:$F$101,4,FALSE)))</f>
        <v/>
      </c>
      <c r="G188" s="249" t="str">
        <f>IF($D189="","",IF(IFERROR(VLOOKUP($D189,Atletas!$B$2:$F$101,2,FALSE),"") ="","Cadastro não encontrado. Digite os dados.",VLOOKUP($D189,Atletas!$B$2:$F$101,2,FALSE)))</f>
        <v/>
      </c>
      <c r="H188" s="56"/>
      <c r="I188" s="5" t="str">
        <f ca="1">IF(H188="","",IF(VLOOKUP(H188,Geral!$B$13:$D$27,3,FALSE)="&lt;=",IF(YEAR(NOW())-YEAR(E188)&gt;VLOOKUP(H188,Geral!$B$13:$C$27,2,FALSE),"ý","þ"),IF(VLOOKUP(H188,Geral!$B$13:$D$27,3,FALSE)="&gt;=",IF(YEAR(NOW())-YEAR(E188)&lt;VLOOKUP(H188,Geral!$B$13:$C$27,2,FALSE),"ý","þ"))))</f>
        <v/>
      </c>
      <c r="J188" s="239"/>
      <c r="K188" s="28">
        <f ca="1">SUM(IF(J188="Sim",IF(H188="",0,IF(OR(H188 = Geral!$A$46,H188 = Geral!$A$48),Geral!$H$13,IF(YEAR(NOW())-YEAR(E188) &lt; 18,Geral!$I$17,Geral!$H$17))),0),IF(H188="",0,IF(OR(H188 = Geral!$A$46,H188 = Geral!$A$48),Geral!$H$13,IF(YEAR(NOW())-YEAR(E188) &lt; 18,Geral!$I$13,Geral!$H$13))))</f>
        <v>0</v>
      </c>
      <c r="L188" s="252"/>
      <c r="M188" s="253"/>
      <c r="N188" s="254"/>
      <c r="O188" s="20" t="str">
        <f t="shared" ref="O188" si="1104">G188</f>
        <v/>
      </c>
      <c r="P188" s="59">
        <f t="shared" ref="P188" si="1105">D189</f>
        <v>0</v>
      </c>
      <c r="Q188" s="60">
        <f t="shared" si="781"/>
        <v>0</v>
      </c>
      <c r="R188" s="60"/>
      <c r="S188" s="61" t="str">
        <f t="shared" ref="S188" si="1106">E188</f>
        <v/>
      </c>
      <c r="T188" s="60" t="str">
        <f t="shared" ref="T188" si="1107">F188</f>
        <v/>
      </c>
      <c r="U188" s="21">
        <f t="shared" ref="U188" ca="1" si="1108">A188</f>
        <v>0</v>
      </c>
      <c r="V188" s="22" t="str">
        <f t="shared" ref="V188" si="1109">C188</f>
        <v/>
      </c>
      <c r="W188" s="41"/>
    </row>
    <row r="189" spans="1:23" ht="20.100000000000001" customHeight="1" thickBot="1" x14ac:dyDescent="0.25">
      <c r="A189" s="256"/>
      <c r="B189" s="259"/>
      <c r="C189" s="262"/>
      <c r="D189" s="39"/>
      <c r="E189" s="265"/>
      <c r="F189" s="268"/>
      <c r="G189" s="250"/>
      <c r="H189" s="57"/>
      <c r="I189" s="7" t="str">
        <f ca="1">IF(H189="","",IF(VLOOKUP(H189,Geral!$B$28:$D$41,3,FALSE)="&lt;=",IF(YEAR(NOW())-YEAR(E188)&gt;VLOOKUP(H189,Geral!$B$28:$C$41,2,FALSE),"ý","þ"),IF(VLOOKUP(H189,Geral!$B$28:$D$41,3,FALSE)="&gt;=",IF(YEAR(NOW())-YEAR(E188)&lt;VLOOKUP(H189,Geral!$B$28:$C$41,2,FALSE),"ý","þ"))))</f>
        <v/>
      </c>
      <c r="J189" s="240"/>
      <c r="K189" s="29">
        <f ca="1">IF(H189="",0,IF(OR(H189 = Geral!$A$46,H189 = Geral!$A$48),Geral!$H$15,IF(YEAR(NOW())-YEAR(E188) &lt; 18,Geral!$I$15,Geral!$H$15)))</f>
        <v>0</v>
      </c>
      <c r="L189" s="194"/>
      <c r="M189" s="7" t="str">
        <f ca="1">IF(L189="","",IF(VLOOKUP($H189,Geral!$B$28:$D$41,3,FALSE)="&lt;=",IF(YEAR(NOW())-YEAR(VLOOKUP(L189,Atletas!$B$2:$D$101,3,FALSE))&gt;VLOOKUP($H189,Geral!$B$28:$C$41,2,FALSE),"ý","þ"),IF(VLOOKUP($H189,Geral!$B$28:$D$41,3,FALSE)="&gt;=",IF(YEAR(NOW())-YEAR(VLOOKUP(L189,Atletas!$B$2:$D$101,3,FALSE))&lt;VLOOKUP($H189,Geral!$B$28:$C$41,2,FALSE),"ý","þ"))))</f>
        <v/>
      </c>
      <c r="N189" s="33" t="str">
        <f>IF($L189="","",IF(IFERROR(VLOOKUP($L189,Atletas!$B$2:$F$101,2,FALSE),"") ="","Cadastro não encontrado. Digite os dados.",VLOOKUP($L189,Atletas!$B$2:$F$101,2,FALSE)))</f>
        <v/>
      </c>
      <c r="O189" s="23" t="str">
        <f t="shared" ref="O189" si="1110">G188</f>
        <v/>
      </c>
      <c r="P189" s="35">
        <f t="shared" ref="P189" si="1111">D189</f>
        <v>0</v>
      </c>
      <c r="Q189" s="8">
        <f t="shared" si="781"/>
        <v>0</v>
      </c>
      <c r="R189" s="8">
        <f t="shared" ref="R189:R190" si="1112">L189</f>
        <v>0</v>
      </c>
      <c r="S189" s="9" t="str">
        <f t="shared" ref="S189" si="1113">E188</f>
        <v/>
      </c>
      <c r="T189" s="8" t="str">
        <f t="shared" ref="T189" si="1114">F188</f>
        <v/>
      </c>
      <c r="U189" s="10">
        <f t="shared" ref="U189" ca="1" si="1115">A188</f>
        <v>0</v>
      </c>
      <c r="V189" s="11" t="str">
        <f t="shared" ref="V189" si="1116">C188</f>
        <v/>
      </c>
      <c r="W189" s="41"/>
    </row>
    <row r="190" spans="1:23" ht="20.100000000000001" customHeight="1" thickBot="1" x14ac:dyDescent="0.25">
      <c r="A190" s="271"/>
      <c r="B190" s="272"/>
      <c r="C190" s="273"/>
      <c r="D190" s="38"/>
      <c r="E190" s="274"/>
      <c r="F190" s="275"/>
      <c r="G190" s="270"/>
      <c r="H190" s="58"/>
      <c r="I190" s="12" t="str">
        <f ca="1">IF(H190="","",IF(VLOOKUP(H190,Geral!$B$42:$D$48,3,FALSE)="&lt;=",IF(YEAR(NOW())-YEAR(E188)&gt;VLOOKUP(H190,Geral!$B$42:$C$48,2,FALSE),"ý","þ"),IF(VLOOKUP(H190,Geral!$B$42:$D$48,3,FALSE)="&gt;=",IF(YEAR(NOW())-YEAR(E188)&lt;VLOOKUP(H190,Geral!$B$42:$C$48,2,FALSE),"ý","þ"))))</f>
        <v/>
      </c>
      <c r="J190" s="241"/>
      <c r="K190" s="30">
        <f ca="1">IF(H190="",0,IF(OR(H190 = Geral!$A$46,H190 = Geral!$A$48),Geral!$H$15,IF(YEAR(NOW())-YEAR(E188) &lt; 18,Geral!$I$15,Geral!$H$15)))</f>
        <v>0</v>
      </c>
      <c r="L190" s="194"/>
      <c r="M190" s="7" t="str">
        <f ca="1">IF(L190="","",IF(VLOOKUP($H190,Geral!$B$42:$D$48,3,FALSE)="&lt;=",IF(YEAR(NOW())-YEAR(VLOOKUP(L190,Atletas!$B$2:$D$101,3,FALSE))&gt;VLOOKUP($H190,Geral!$B$42:$C$48,2,FALSE),"ý","þ"),IF(VLOOKUP($H190,Geral!$B$42:$D$48,3,FALSE)="&gt;=",IF(YEAR(NOW())-YEAR(VLOOKUP(L190,Atletas!$B$2:$D$101,3,FALSE))&lt;VLOOKUP($H190,Geral!$B$42:$C$48,2,FALSE),"ý","þ"))))</f>
        <v/>
      </c>
      <c r="N190" s="34" t="str">
        <f>IF($L190="","",IF(IFERROR(VLOOKUP($L190,Atletas!$B$2:$F$101,2,FALSE),"") ="","Cadastro não encontrado. Digite os dados.",VLOOKUP($L190,Atletas!$B$2:$F$101,2,FALSE)))</f>
        <v/>
      </c>
      <c r="O190" s="24" t="str">
        <f t="shared" ref="O190" si="1117">G188</f>
        <v/>
      </c>
      <c r="P190" s="36">
        <f t="shared" ref="P190" si="1118">D189</f>
        <v>0</v>
      </c>
      <c r="Q190" s="13">
        <f t="shared" si="781"/>
        <v>0</v>
      </c>
      <c r="R190" s="13">
        <f t="shared" si="1112"/>
        <v>0</v>
      </c>
      <c r="S190" s="14" t="str">
        <f>E188</f>
        <v/>
      </c>
      <c r="T190" s="13" t="str">
        <f>F188</f>
        <v/>
      </c>
      <c r="U190" s="15">
        <f t="shared" ref="U190" ca="1" si="1119">A188</f>
        <v>0</v>
      </c>
      <c r="V190" s="16" t="str">
        <f t="shared" ref="V190" si="1120">C188</f>
        <v/>
      </c>
      <c r="W190" s="41"/>
    </row>
    <row r="191" spans="1:23" ht="20.100000000000001" customHeight="1" thickBot="1" x14ac:dyDescent="0.25">
      <c r="A191" s="255">
        <f t="shared" ref="A191" ca="1" si="1121">SUM(K191:K193)</f>
        <v>0</v>
      </c>
      <c r="B191" s="258">
        <v>64</v>
      </c>
      <c r="C191" s="261" t="str">
        <f>IF($D192="","",IF(IFERROR(VLOOKUP($D192,Atletas!$B$2:$F$101,5,FALSE),"") ="","CLUBE",VLOOKUP($D192,Atletas!$B$2:$F$101,5,FALSE)))</f>
        <v/>
      </c>
      <c r="D191" s="37"/>
      <c r="E191" s="264" t="str">
        <f>IF($D192="","",IF(IFERROR(VLOOKUP($D192,Atletas!$B$2:$F$101,3,FALSE),"") ="","DD/MM/AAAA",VLOOKUP($D192,Atletas!$B$2:$F$101,3,FALSE)))</f>
        <v/>
      </c>
      <c r="F191" s="267" t="str">
        <f>IF($D192="","",IF(IFERROR(VLOOKUP($D192,Atletas!$B$2:$F$101,4,FALSE),"") ="","Gênero",VLOOKUP($D192,Atletas!$B$2:$F$101,4,FALSE)))</f>
        <v/>
      </c>
      <c r="G191" s="249" t="str">
        <f>IF($D192="","",IF(IFERROR(VLOOKUP($D192,Atletas!$B$2:$F$101,2,FALSE),"") ="","Cadastro não encontrado. Digite os dados.",VLOOKUP($D192,Atletas!$B$2:$F$101,2,FALSE)))</f>
        <v/>
      </c>
      <c r="H191" s="56"/>
      <c r="I191" s="5" t="str">
        <f ca="1">IF(H191="","",IF(VLOOKUP(H191,Geral!$B$13:$D$27,3,FALSE)="&lt;=",IF(YEAR(NOW())-YEAR(E191)&gt;VLOOKUP(H191,Geral!$B$13:$C$27,2,FALSE),"ý","þ"),IF(VLOOKUP(H191,Geral!$B$13:$D$27,3,FALSE)="&gt;=",IF(YEAR(NOW())-YEAR(E191)&lt;VLOOKUP(H191,Geral!$B$13:$C$27,2,FALSE),"ý","þ"))))</f>
        <v/>
      </c>
      <c r="J191" s="239"/>
      <c r="K191" s="28">
        <f ca="1">SUM(IF(J191="Sim",IF(H191="",0,IF(OR(H191 = Geral!$A$46,H191 = Geral!$A$48),Geral!$H$13,IF(YEAR(NOW())-YEAR(E191) &lt; 18,Geral!$I$17,Geral!$H$17))),0),IF(H191="",0,IF(OR(H191 = Geral!$A$46,H191 = Geral!$A$48),Geral!$H$13,IF(YEAR(NOW())-YEAR(E191) &lt; 18,Geral!$I$13,Geral!$H$13))))</f>
        <v>0</v>
      </c>
      <c r="L191" s="252"/>
      <c r="M191" s="253"/>
      <c r="N191" s="254"/>
      <c r="O191" s="20" t="str">
        <f t="shared" ref="O191" si="1122">G191</f>
        <v/>
      </c>
      <c r="P191" s="59">
        <f t="shared" ref="P191" si="1123">D192</f>
        <v>0</v>
      </c>
      <c r="Q191" s="60">
        <f t="shared" si="781"/>
        <v>0</v>
      </c>
      <c r="R191" s="60"/>
      <c r="S191" s="61" t="str">
        <f t="shared" ref="S191" si="1124">E191</f>
        <v/>
      </c>
      <c r="T191" s="60" t="str">
        <f t="shared" ref="T191" si="1125">F191</f>
        <v/>
      </c>
      <c r="U191" s="21">
        <f t="shared" ref="U191" ca="1" si="1126">A191</f>
        <v>0</v>
      </c>
      <c r="V191" s="22" t="str">
        <f t="shared" ref="V191" si="1127">C191</f>
        <v/>
      </c>
      <c r="W191" s="41"/>
    </row>
    <row r="192" spans="1:23" ht="20.100000000000001" customHeight="1" thickBot="1" x14ac:dyDescent="0.25">
      <c r="A192" s="256"/>
      <c r="B192" s="259"/>
      <c r="C192" s="262"/>
      <c r="D192" s="39"/>
      <c r="E192" s="265"/>
      <c r="F192" s="268"/>
      <c r="G192" s="250"/>
      <c r="H192" s="57"/>
      <c r="I192" s="7" t="str">
        <f ca="1">IF(H192="","",IF(VLOOKUP(H192,Geral!$B$28:$D$41,3,FALSE)="&lt;=",IF(YEAR(NOW())-YEAR(E191)&gt;VLOOKUP(H192,Geral!$B$28:$C$41,2,FALSE),"ý","þ"),IF(VLOOKUP(H192,Geral!$B$28:$D$41,3,FALSE)="&gt;=",IF(YEAR(NOW())-YEAR(E191)&lt;VLOOKUP(H192,Geral!$B$28:$C$41,2,FALSE),"ý","þ"))))</f>
        <v/>
      </c>
      <c r="J192" s="240"/>
      <c r="K192" s="29">
        <f ca="1">IF(H192="",0,IF(OR(H192 = Geral!$A$46,H192 = Geral!$A$48),Geral!$H$15,IF(YEAR(NOW())-YEAR(E191) &lt; 18,Geral!$I$15,Geral!$H$15)))</f>
        <v>0</v>
      </c>
      <c r="L192" s="194"/>
      <c r="M192" s="7" t="str">
        <f ca="1">IF(L192="","",IF(VLOOKUP($H192,Geral!$B$28:$D$41,3,FALSE)="&lt;=",IF(YEAR(NOW())-YEAR(VLOOKUP(L192,Atletas!$B$2:$D$101,3,FALSE))&gt;VLOOKUP($H192,Geral!$B$28:$C$41,2,FALSE),"ý","þ"),IF(VLOOKUP($H192,Geral!$B$28:$D$41,3,FALSE)="&gt;=",IF(YEAR(NOW())-YEAR(VLOOKUP(L192,Atletas!$B$2:$D$101,3,FALSE))&lt;VLOOKUP($H192,Geral!$B$28:$C$41,2,FALSE),"ý","þ"))))</f>
        <v/>
      </c>
      <c r="N192" s="33" t="str">
        <f>IF($L192="","",IF(IFERROR(VLOOKUP($L192,Atletas!$B$2:$F$101,2,FALSE),"") ="","Cadastro não encontrado. Digite os dados.",VLOOKUP($L192,Atletas!$B$2:$F$101,2,FALSE)))</f>
        <v/>
      </c>
      <c r="O192" s="23" t="str">
        <f t="shared" ref="O192" si="1128">G191</f>
        <v/>
      </c>
      <c r="P192" s="35">
        <f t="shared" ref="P192" si="1129">D192</f>
        <v>0</v>
      </c>
      <c r="Q192" s="8">
        <f t="shared" si="781"/>
        <v>0</v>
      </c>
      <c r="R192" s="8">
        <f t="shared" ref="R192:R193" si="1130">L192</f>
        <v>0</v>
      </c>
      <c r="S192" s="9" t="str">
        <f t="shared" ref="S192" si="1131">E191</f>
        <v/>
      </c>
      <c r="T192" s="8" t="str">
        <f t="shared" ref="T192" si="1132">F191</f>
        <v/>
      </c>
      <c r="U192" s="10">
        <f t="shared" ref="U192" ca="1" si="1133">A191</f>
        <v>0</v>
      </c>
      <c r="V192" s="11" t="str">
        <f t="shared" ref="V192" si="1134">C191</f>
        <v/>
      </c>
      <c r="W192" s="41"/>
    </row>
    <row r="193" spans="1:23" ht="20.100000000000001" customHeight="1" thickBot="1" x14ac:dyDescent="0.25">
      <c r="A193" s="271"/>
      <c r="B193" s="272"/>
      <c r="C193" s="273"/>
      <c r="D193" s="38"/>
      <c r="E193" s="274"/>
      <c r="F193" s="275"/>
      <c r="G193" s="270"/>
      <c r="H193" s="58"/>
      <c r="I193" s="12" t="str">
        <f ca="1">IF(H193="","",IF(VLOOKUP(H193,Geral!$B$42:$D$48,3,FALSE)="&lt;=",IF(YEAR(NOW())-YEAR(E191)&gt;VLOOKUP(H193,Geral!$B$42:$C$48,2,FALSE),"ý","þ"),IF(VLOOKUP(H193,Geral!$B$42:$D$48,3,FALSE)="&gt;=",IF(YEAR(NOW())-YEAR(E191)&lt;VLOOKUP(H193,Geral!$B$42:$C$48,2,FALSE),"ý","þ"))))</f>
        <v/>
      </c>
      <c r="J193" s="241"/>
      <c r="K193" s="30">
        <f ca="1">IF(H193="",0,IF(OR(H193 = Geral!$A$46,H193 = Geral!$A$48),Geral!$H$15,IF(YEAR(NOW())-YEAR(E191) &lt; 18,Geral!$I$15,Geral!$H$15)))</f>
        <v>0</v>
      </c>
      <c r="L193" s="194"/>
      <c r="M193" s="7" t="str">
        <f ca="1">IF(L193="","",IF(VLOOKUP($H193,Geral!$B$42:$D$48,3,FALSE)="&lt;=",IF(YEAR(NOW())-YEAR(VLOOKUP(L193,Atletas!$B$2:$D$101,3,FALSE))&gt;VLOOKUP($H193,Geral!$B$42:$C$48,2,FALSE),"ý","þ"),IF(VLOOKUP($H193,Geral!$B$42:$D$48,3,FALSE)="&gt;=",IF(YEAR(NOW())-YEAR(VLOOKUP(L193,Atletas!$B$2:$D$101,3,FALSE))&lt;VLOOKUP($H193,Geral!$B$42:$C$48,2,FALSE),"ý","þ"))))</f>
        <v/>
      </c>
      <c r="N193" s="34" t="str">
        <f>IF($L193="","",IF(IFERROR(VLOOKUP($L193,Atletas!$B$2:$F$101,2,FALSE),"") ="","Cadastro não encontrado. Digite os dados.",VLOOKUP($L193,Atletas!$B$2:$F$101,2,FALSE)))</f>
        <v/>
      </c>
      <c r="O193" s="24" t="str">
        <f t="shared" ref="O193" si="1135">G191</f>
        <v/>
      </c>
      <c r="P193" s="36">
        <f t="shared" ref="P193" si="1136">D192</f>
        <v>0</v>
      </c>
      <c r="Q193" s="13">
        <f t="shared" si="781"/>
        <v>0</v>
      </c>
      <c r="R193" s="13">
        <f t="shared" si="1130"/>
        <v>0</v>
      </c>
      <c r="S193" s="14" t="str">
        <f>E191</f>
        <v/>
      </c>
      <c r="T193" s="13" t="str">
        <f>F191</f>
        <v/>
      </c>
      <c r="U193" s="15">
        <f t="shared" ref="U193" ca="1" si="1137">A191</f>
        <v>0</v>
      </c>
      <c r="V193" s="16" t="str">
        <f t="shared" ref="V193" si="1138">C191</f>
        <v/>
      </c>
      <c r="W193" s="41"/>
    </row>
    <row r="194" spans="1:23" ht="20.100000000000001" customHeight="1" thickBot="1" x14ac:dyDescent="0.25">
      <c r="A194" s="255">
        <f t="shared" ref="A194" ca="1" si="1139">SUM(K194:K196)</f>
        <v>0</v>
      </c>
      <c r="B194" s="258">
        <v>65</v>
      </c>
      <c r="C194" s="261" t="str">
        <f>IF($D195="","",IF(IFERROR(VLOOKUP($D195,Atletas!$B$2:$F$101,5,FALSE),"") ="","CLUBE",VLOOKUP($D195,Atletas!$B$2:$F$101,5,FALSE)))</f>
        <v/>
      </c>
      <c r="D194" s="37"/>
      <c r="E194" s="264" t="str">
        <f>IF($D195="","",IF(IFERROR(VLOOKUP($D195,Atletas!$B$2:$F$101,3,FALSE),"") ="","DD/MM/AAAA",VLOOKUP($D195,Atletas!$B$2:$F$101,3,FALSE)))</f>
        <v/>
      </c>
      <c r="F194" s="267" t="str">
        <f>IF($D195="","",IF(IFERROR(VLOOKUP($D195,Atletas!$B$2:$F$101,4,FALSE),"") ="","Gênero",VLOOKUP($D195,Atletas!$B$2:$F$101,4,FALSE)))</f>
        <v/>
      </c>
      <c r="G194" s="249" t="str">
        <f>IF($D195="","",IF(IFERROR(VLOOKUP($D195,Atletas!$B$2:$F$101,2,FALSE),"") ="","Cadastro não encontrado. Digite os dados.",VLOOKUP($D195,Atletas!$B$2:$F$101,2,FALSE)))</f>
        <v/>
      </c>
      <c r="H194" s="56"/>
      <c r="I194" s="5" t="str">
        <f ca="1">IF(H194="","",IF(VLOOKUP(H194,Geral!$B$13:$D$27,3,FALSE)="&lt;=",IF(YEAR(NOW())-YEAR(E194)&gt;VLOOKUP(H194,Geral!$B$13:$C$27,2,FALSE),"ý","þ"),IF(VLOOKUP(H194,Geral!$B$13:$D$27,3,FALSE)="&gt;=",IF(YEAR(NOW())-YEAR(E194)&lt;VLOOKUP(H194,Geral!$B$13:$C$27,2,FALSE),"ý","þ"))))</f>
        <v/>
      </c>
      <c r="J194" s="239"/>
      <c r="K194" s="28">
        <f ca="1">SUM(IF(J194="Sim",IF(H194="",0,IF(OR(H194 = Geral!$A$46,H194 = Geral!$A$48),Geral!$H$13,IF(YEAR(NOW())-YEAR(E194) &lt; 18,Geral!$I$17,Geral!$H$17))),0),IF(H194="",0,IF(OR(H194 = Geral!$A$46,H194 = Geral!$A$48),Geral!$H$13,IF(YEAR(NOW())-YEAR(E194) &lt; 18,Geral!$I$13,Geral!$H$13))))</f>
        <v>0</v>
      </c>
      <c r="L194" s="252"/>
      <c r="M194" s="253"/>
      <c r="N194" s="254"/>
      <c r="O194" s="20" t="str">
        <f t="shared" ref="O194" si="1140">G194</f>
        <v/>
      </c>
      <c r="P194" s="59">
        <f t="shared" ref="P194" si="1141">D195</f>
        <v>0</v>
      </c>
      <c r="Q194" s="60">
        <f t="shared" si="781"/>
        <v>0</v>
      </c>
      <c r="R194" s="60"/>
      <c r="S194" s="61" t="str">
        <f t="shared" ref="S194" si="1142">E194</f>
        <v/>
      </c>
      <c r="T194" s="60" t="str">
        <f t="shared" ref="T194" si="1143">F194</f>
        <v/>
      </c>
      <c r="U194" s="21">
        <f t="shared" ref="U194" ca="1" si="1144">A194</f>
        <v>0</v>
      </c>
      <c r="V194" s="22" t="str">
        <f t="shared" ref="V194" si="1145">C194</f>
        <v/>
      </c>
      <c r="W194" s="41"/>
    </row>
    <row r="195" spans="1:23" ht="20.100000000000001" customHeight="1" thickBot="1" x14ac:dyDescent="0.25">
      <c r="A195" s="256"/>
      <c r="B195" s="259"/>
      <c r="C195" s="262"/>
      <c r="D195" s="39"/>
      <c r="E195" s="265"/>
      <c r="F195" s="268"/>
      <c r="G195" s="250"/>
      <c r="H195" s="57"/>
      <c r="I195" s="7" t="str">
        <f ca="1">IF(H195="","",IF(VLOOKUP(H195,Geral!$B$28:$D$41,3,FALSE)="&lt;=",IF(YEAR(NOW())-YEAR(E194)&gt;VLOOKUP(H195,Geral!$B$28:$C$41,2,FALSE),"ý","þ"),IF(VLOOKUP(H195,Geral!$B$28:$D$41,3,FALSE)="&gt;=",IF(YEAR(NOW())-YEAR(E194)&lt;VLOOKUP(H195,Geral!$B$28:$C$41,2,FALSE),"ý","þ"))))</f>
        <v/>
      </c>
      <c r="J195" s="240"/>
      <c r="K195" s="29">
        <f ca="1">IF(H195="",0,IF(OR(H195 = Geral!$A$46,H195 = Geral!$A$48),Geral!$H$15,IF(YEAR(NOW())-YEAR(E194) &lt; 18,Geral!$I$15,Geral!$H$15)))</f>
        <v>0</v>
      </c>
      <c r="L195" s="194"/>
      <c r="M195" s="7" t="str">
        <f ca="1">IF(L195="","",IF(VLOOKUP($H195,Geral!$B$28:$D$41,3,FALSE)="&lt;=",IF(YEAR(NOW())-YEAR(VLOOKUP(L195,Atletas!$B$2:$D$101,3,FALSE))&gt;VLOOKUP($H195,Geral!$B$28:$C$41,2,FALSE),"ý","þ"),IF(VLOOKUP($H195,Geral!$B$28:$D$41,3,FALSE)="&gt;=",IF(YEAR(NOW())-YEAR(VLOOKUP(L195,Atletas!$B$2:$D$101,3,FALSE))&lt;VLOOKUP($H195,Geral!$B$28:$C$41,2,FALSE),"ý","þ"))))</f>
        <v/>
      </c>
      <c r="N195" s="33" t="str">
        <f>IF($L195="","",IF(IFERROR(VLOOKUP($L195,Atletas!$B$2:$F$101,2,FALSE),"") ="","Cadastro não encontrado. Digite os dados.",VLOOKUP($L195,Atletas!$B$2:$F$101,2,FALSE)))</f>
        <v/>
      </c>
      <c r="O195" s="23" t="str">
        <f t="shared" ref="O195" si="1146">G194</f>
        <v/>
      </c>
      <c r="P195" s="35">
        <f t="shared" ref="P195" si="1147">D195</f>
        <v>0</v>
      </c>
      <c r="Q195" s="8">
        <f t="shared" si="781"/>
        <v>0</v>
      </c>
      <c r="R195" s="8">
        <f t="shared" ref="R195:R196" si="1148">L195</f>
        <v>0</v>
      </c>
      <c r="S195" s="9" t="str">
        <f t="shared" ref="S195" si="1149">E194</f>
        <v/>
      </c>
      <c r="T195" s="8" t="str">
        <f t="shared" ref="T195" si="1150">F194</f>
        <v/>
      </c>
      <c r="U195" s="10">
        <f t="shared" ref="U195" ca="1" si="1151">A194</f>
        <v>0</v>
      </c>
      <c r="V195" s="11" t="str">
        <f t="shared" ref="V195" si="1152">C194</f>
        <v/>
      </c>
      <c r="W195" s="41"/>
    </row>
    <row r="196" spans="1:23" ht="20.100000000000001" customHeight="1" thickBot="1" x14ac:dyDescent="0.25">
      <c r="A196" s="271"/>
      <c r="B196" s="272"/>
      <c r="C196" s="273"/>
      <c r="D196" s="38"/>
      <c r="E196" s="274"/>
      <c r="F196" s="275"/>
      <c r="G196" s="270"/>
      <c r="H196" s="58"/>
      <c r="I196" s="12" t="str">
        <f ca="1">IF(H196="","",IF(VLOOKUP(H196,Geral!$B$42:$D$48,3,FALSE)="&lt;=",IF(YEAR(NOW())-YEAR(E194)&gt;VLOOKUP(H196,Geral!$B$42:$C$48,2,FALSE),"ý","þ"),IF(VLOOKUP(H196,Geral!$B$42:$D$48,3,FALSE)="&gt;=",IF(YEAR(NOW())-YEAR(E194)&lt;VLOOKUP(H196,Geral!$B$42:$C$48,2,FALSE),"ý","þ"))))</f>
        <v/>
      </c>
      <c r="J196" s="241"/>
      <c r="K196" s="30">
        <f ca="1">IF(H196="",0,IF(OR(H196 = Geral!$A$46,H196 = Geral!$A$48),Geral!$H$15,IF(YEAR(NOW())-YEAR(E194) &lt; 18,Geral!$I$15,Geral!$H$15)))</f>
        <v>0</v>
      </c>
      <c r="L196" s="194"/>
      <c r="M196" s="7" t="str">
        <f ca="1">IF(L196="","",IF(VLOOKUP($H196,Geral!$B$42:$D$48,3,FALSE)="&lt;=",IF(YEAR(NOW())-YEAR(VLOOKUP(L196,Atletas!$B$2:$D$101,3,FALSE))&gt;VLOOKUP($H196,Geral!$B$42:$C$48,2,FALSE),"ý","þ"),IF(VLOOKUP($H196,Geral!$B$42:$D$48,3,FALSE)="&gt;=",IF(YEAR(NOW())-YEAR(VLOOKUP(L196,Atletas!$B$2:$D$101,3,FALSE))&lt;VLOOKUP($H196,Geral!$B$42:$C$48,2,FALSE),"ý","þ"))))</f>
        <v/>
      </c>
      <c r="N196" s="34" t="str">
        <f>IF($L196="","",IF(IFERROR(VLOOKUP($L196,Atletas!$B$2:$F$101,2,FALSE),"") ="","Cadastro não encontrado. Digite os dados.",VLOOKUP($L196,Atletas!$B$2:$F$101,2,FALSE)))</f>
        <v/>
      </c>
      <c r="O196" s="24" t="str">
        <f t="shared" ref="O196" si="1153">G194</f>
        <v/>
      </c>
      <c r="P196" s="36">
        <f t="shared" ref="P196" si="1154">D195</f>
        <v>0</v>
      </c>
      <c r="Q196" s="13">
        <f t="shared" si="781"/>
        <v>0</v>
      </c>
      <c r="R196" s="13">
        <f t="shared" si="1148"/>
        <v>0</v>
      </c>
      <c r="S196" s="14" t="str">
        <f>E194</f>
        <v/>
      </c>
      <c r="T196" s="13" t="str">
        <f>F194</f>
        <v/>
      </c>
      <c r="U196" s="15">
        <f t="shared" ref="U196" ca="1" si="1155">A194</f>
        <v>0</v>
      </c>
      <c r="V196" s="16" t="str">
        <f t="shared" ref="V196" si="1156">C194</f>
        <v/>
      </c>
      <c r="W196" s="41"/>
    </row>
    <row r="197" spans="1:23" ht="20.100000000000001" customHeight="1" thickBot="1" x14ac:dyDescent="0.25">
      <c r="A197" s="255">
        <f t="shared" ref="A197" ca="1" si="1157">SUM(K197:K199)</f>
        <v>0</v>
      </c>
      <c r="B197" s="258">
        <v>66</v>
      </c>
      <c r="C197" s="261" t="str">
        <f>IF($D198="","",IF(IFERROR(VLOOKUP($D198,Atletas!$B$2:$F$101,5,FALSE),"") ="","CLUBE",VLOOKUP($D198,Atletas!$B$2:$F$101,5,FALSE)))</f>
        <v/>
      </c>
      <c r="D197" s="37"/>
      <c r="E197" s="264" t="str">
        <f>IF($D198="","",IF(IFERROR(VLOOKUP($D198,Atletas!$B$2:$F$101,3,FALSE),"") ="","DD/MM/AAAA",VLOOKUP($D198,Atletas!$B$2:$F$101,3,FALSE)))</f>
        <v/>
      </c>
      <c r="F197" s="267" t="str">
        <f>IF($D198="","",IF(IFERROR(VLOOKUP($D198,Atletas!$B$2:$F$101,4,FALSE),"") ="","Gênero",VLOOKUP($D198,Atletas!$B$2:$F$101,4,FALSE)))</f>
        <v/>
      </c>
      <c r="G197" s="249" t="str">
        <f>IF($D198="","",IF(IFERROR(VLOOKUP($D198,Atletas!$B$2:$F$101,2,FALSE),"") ="","Cadastro não encontrado. Digite os dados.",VLOOKUP($D198,Atletas!$B$2:$F$101,2,FALSE)))</f>
        <v/>
      </c>
      <c r="H197" s="56"/>
      <c r="I197" s="5" t="str">
        <f ca="1">IF(H197="","",IF(VLOOKUP(H197,Geral!$B$13:$D$27,3,FALSE)="&lt;=",IF(YEAR(NOW())-YEAR(E197)&gt;VLOOKUP(H197,Geral!$B$13:$C$27,2,FALSE),"ý","þ"),IF(VLOOKUP(H197,Geral!$B$13:$D$27,3,FALSE)="&gt;=",IF(YEAR(NOW())-YEAR(E197)&lt;VLOOKUP(H197,Geral!$B$13:$C$27,2,FALSE),"ý","þ"))))</f>
        <v/>
      </c>
      <c r="J197" s="239"/>
      <c r="K197" s="28">
        <f ca="1">SUM(IF(J197="Sim",IF(H197="",0,IF(OR(H197 = Geral!$A$46,H197 = Geral!$A$48),Geral!$H$13,IF(YEAR(NOW())-YEAR(E197) &lt; 18,Geral!$I$17,Geral!$H$17))),0),IF(H197="",0,IF(OR(H197 = Geral!$A$46,H197 = Geral!$A$48),Geral!$H$13,IF(YEAR(NOW())-YEAR(E197) &lt; 18,Geral!$I$13,Geral!$H$13))))</f>
        <v>0</v>
      </c>
      <c r="L197" s="252"/>
      <c r="M197" s="253"/>
      <c r="N197" s="254"/>
      <c r="O197" s="20" t="str">
        <f t="shared" ref="O197" si="1158">G197</f>
        <v/>
      </c>
      <c r="P197" s="59">
        <f t="shared" ref="P197" si="1159">D198</f>
        <v>0</v>
      </c>
      <c r="Q197" s="60">
        <f t="shared" si="781"/>
        <v>0</v>
      </c>
      <c r="R197" s="60"/>
      <c r="S197" s="61" t="str">
        <f t="shared" ref="S197" si="1160">E197</f>
        <v/>
      </c>
      <c r="T197" s="60" t="str">
        <f t="shared" ref="T197" si="1161">F197</f>
        <v/>
      </c>
      <c r="U197" s="21">
        <f t="shared" ref="U197" ca="1" si="1162">A197</f>
        <v>0</v>
      </c>
      <c r="V197" s="22" t="str">
        <f t="shared" ref="V197" si="1163">C197</f>
        <v/>
      </c>
      <c r="W197" s="41"/>
    </row>
    <row r="198" spans="1:23" ht="20.100000000000001" customHeight="1" thickBot="1" x14ac:dyDescent="0.25">
      <c r="A198" s="256"/>
      <c r="B198" s="259"/>
      <c r="C198" s="262"/>
      <c r="D198" s="39"/>
      <c r="E198" s="265"/>
      <c r="F198" s="268"/>
      <c r="G198" s="250"/>
      <c r="H198" s="57"/>
      <c r="I198" s="7" t="str">
        <f ca="1">IF(H198="","",IF(VLOOKUP(H198,Geral!$B$28:$D$41,3,FALSE)="&lt;=",IF(YEAR(NOW())-YEAR(E197)&gt;VLOOKUP(H198,Geral!$B$28:$C$41,2,FALSE),"ý","þ"),IF(VLOOKUP(H198,Geral!$B$28:$D$41,3,FALSE)="&gt;=",IF(YEAR(NOW())-YEAR(E197)&lt;VLOOKUP(H198,Geral!$B$28:$C$41,2,FALSE),"ý","þ"))))</f>
        <v/>
      </c>
      <c r="J198" s="240"/>
      <c r="K198" s="29">
        <f ca="1">IF(H198="",0,IF(OR(H198 = Geral!$A$46,H198 = Geral!$A$48),Geral!$H$15,IF(YEAR(NOW())-YEAR(E197) &lt; 18,Geral!$I$15,Geral!$H$15)))</f>
        <v>0</v>
      </c>
      <c r="L198" s="194"/>
      <c r="M198" s="7" t="str">
        <f ca="1">IF(L198="","",IF(VLOOKUP($H198,Geral!$B$28:$D$41,3,FALSE)="&lt;=",IF(YEAR(NOW())-YEAR(VLOOKUP(L198,Atletas!$B$2:$D$101,3,FALSE))&gt;VLOOKUP($H198,Geral!$B$28:$C$41,2,FALSE),"ý","þ"),IF(VLOOKUP($H198,Geral!$B$28:$D$41,3,FALSE)="&gt;=",IF(YEAR(NOW())-YEAR(VLOOKUP(L198,Atletas!$B$2:$D$101,3,FALSE))&lt;VLOOKUP($H198,Geral!$B$28:$C$41,2,FALSE),"ý","þ"))))</f>
        <v/>
      </c>
      <c r="N198" s="33" t="str">
        <f>IF($L198="","",IF(IFERROR(VLOOKUP($L198,Atletas!$B$2:$F$101,2,FALSE),"") ="","Cadastro não encontrado. Digite os dados.",VLOOKUP($L198,Atletas!$B$2:$F$101,2,FALSE)))</f>
        <v/>
      </c>
      <c r="O198" s="23" t="str">
        <f t="shared" ref="O198" si="1164">G197</f>
        <v/>
      </c>
      <c r="P198" s="35">
        <f t="shared" ref="P198" si="1165">D198</f>
        <v>0</v>
      </c>
      <c r="Q198" s="8">
        <f t="shared" ref="Q198:Q261" si="1166">H198</f>
        <v>0</v>
      </c>
      <c r="R198" s="8">
        <f t="shared" ref="R198:R199" si="1167">L198</f>
        <v>0</v>
      </c>
      <c r="S198" s="9" t="str">
        <f t="shared" ref="S198" si="1168">E197</f>
        <v/>
      </c>
      <c r="T198" s="8" t="str">
        <f t="shared" ref="T198" si="1169">F197</f>
        <v/>
      </c>
      <c r="U198" s="10">
        <f t="shared" ref="U198" ca="1" si="1170">A197</f>
        <v>0</v>
      </c>
      <c r="V198" s="11" t="str">
        <f t="shared" ref="V198" si="1171">C197</f>
        <v/>
      </c>
      <c r="W198" s="41"/>
    </row>
    <row r="199" spans="1:23" ht="20.100000000000001" customHeight="1" thickBot="1" x14ac:dyDescent="0.25">
      <c r="A199" s="271"/>
      <c r="B199" s="272"/>
      <c r="C199" s="273"/>
      <c r="D199" s="38"/>
      <c r="E199" s="274"/>
      <c r="F199" s="275"/>
      <c r="G199" s="270"/>
      <c r="H199" s="58"/>
      <c r="I199" s="12" t="str">
        <f ca="1">IF(H199="","",IF(VLOOKUP(H199,Geral!$B$42:$D$48,3,FALSE)="&lt;=",IF(YEAR(NOW())-YEAR(E197)&gt;VLOOKUP(H199,Geral!$B$42:$C$48,2,FALSE),"ý","þ"),IF(VLOOKUP(H199,Geral!$B$42:$D$48,3,FALSE)="&gt;=",IF(YEAR(NOW())-YEAR(E197)&lt;VLOOKUP(H199,Geral!$B$42:$C$48,2,FALSE),"ý","þ"))))</f>
        <v/>
      </c>
      <c r="J199" s="241"/>
      <c r="K199" s="30">
        <f ca="1">IF(H199="",0,IF(OR(H199 = Geral!$A$46,H199 = Geral!$A$48),Geral!$H$15,IF(YEAR(NOW())-YEAR(E197) &lt; 18,Geral!$I$15,Geral!$H$15)))</f>
        <v>0</v>
      </c>
      <c r="L199" s="194"/>
      <c r="M199" s="7" t="str">
        <f ca="1">IF(L199="","",IF(VLOOKUP($H199,Geral!$B$42:$D$48,3,FALSE)="&lt;=",IF(YEAR(NOW())-YEAR(VLOOKUP(L199,Atletas!$B$2:$D$101,3,FALSE))&gt;VLOOKUP($H199,Geral!$B$42:$C$48,2,FALSE),"ý","þ"),IF(VLOOKUP($H199,Geral!$B$42:$D$48,3,FALSE)="&gt;=",IF(YEAR(NOW())-YEAR(VLOOKUP(L199,Atletas!$B$2:$D$101,3,FALSE))&lt;VLOOKUP($H199,Geral!$B$42:$C$48,2,FALSE),"ý","þ"))))</f>
        <v/>
      </c>
      <c r="N199" s="34" t="str">
        <f>IF($L199="","",IF(IFERROR(VLOOKUP($L199,Atletas!$B$2:$F$101,2,FALSE),"") ="","Cadastro não encontrado. Digite os dados.",VLOOKUP($L199,Atletas!$B$2:$F$101,2,FALSE)))</f>
        <v/>
      </c>
      <c r="O199" s="24" t="str">
        <f t="shared" ref="O199" si="1172">G197</f>
        <v/>
      </c>
      <c r="P199" s="36">
        <f t="shared" ref="P199" si="1173">D198</f>
        <v>0</v>
      </c>
      <c r="Q199" s="13">
        <f t="shared" si="1166"/>
        <v>0</v>
      </c>
      <c r="R199" s="13">
        <f t="shared" si="1167"/>
        <v>0</v>
      </c>
      <c r="S199" s="14" t="str">
        <f>E197</f>
        <v/>
      </c>
      <c r="T199" s="13" t="str">
        <f>F197</f>
        <v/>
      </c>
      <c r="U199" s="15">
        <f t="shared" ref="U199" ca="1" si="1174">A197</f>
        <v>0</v>
      </c>
      <c r="V199" s="16" t="str">
        <f t="shared" ref="V199" si="1175">C197</f>
        <v/>
      </c>
      <c r="W199" s="41"/>
    </row>
    <row r="200" spans="1:23" ht="20.100000000000001" customHeight="1" thickBot="1" x14ac:dyDescent="0.25">
      <c r="A200" s="255">
        <f t="shared" ref="A200" ca="1" si="1176">SUM(K200:K202)</f>
        <v>0</v>
      </c>
      <c r="B200" s="258">
        <v>67</v>
      </c>
      <c r="C200" s="261" t="str">
        <f>IF($D201="","",IF(IFERROR(VLOOKUP($D201,Atletas!$B$2:$F$101,5,FALSE),"") ="","CLUBE",VLOOKUP($D201,Atletas!$B$2:$F$101,5,FALSE)))</f>
        <v/>
      </c>
      <c r="D200" s="37"/>
      <c r="E200" s="264" t="str">
        <f>IF($D201="","",IF(IFERROR(VLOOKUP($D201,Atletas!$B$2:$F$101,3,FALSE),"") ="","DD/MM/AAAA",VLOOKUP($D201,Atletas!$B$2:$F$101,3,FALSE)))</f>
        <v/>
      </c>
      <c r="F200" s="267" t="str">
        <f>IF($D201="","",IF(IFERROR(VLOOKUP($D201,Atletas!$B$2:$F$101,4,FALSE),"") ="","Gênero",VLOOKUP($D201,Atletas!$B$2:$F$101,4,FALSE)))</f>
        <v/>
      </c>
      <c r="G200" s="249" t="str">
        <f>IF($D201="","",IF(IFERROR(VLOOKUP($D201,Atletas!$B$2:$F$101,2,FALSE),"") ="","Cadastro não encontrado. Digite os dados.",VLOOKUP($D201,Atletas!$B$2:$F$101,2,FALSE)))</f>
        <v/>
      </c>
      <c r="H200" s="56"/>
      <c r="I200" s="5" t="str">
        <f ca="1">IF(H200="","",IF(VLOOKUP(H200,Geral!$B$13:$D$27,3,FALSE)="&lt;=",IF(YEAR(NOW())-YEAR(E200)&gt;VLOOKUP(H200,Geral!$B$13:$C$27,2,FALSE),"ý","þ"),IF(VLOOKUP(H200,Geral!$B$13:$D$27,3,FALSE)="&gt;=",IF(YEAR(NOW())-YEAR(E200)&lt;VLOOKUP(H200,Geral!$B$13:$C$27,2,FALSE),"ý","þ"))))</f>
        <v/>
      </c>
      <c r="J200" s="239"/>
      <c r="K200" s="28">
        <f ca="1">SUM(IF(J200="Sim",IF(H200="",0,IF(OR(H200 = Geral!$A$46,H200 = Geral!$A$48),Geral!$H$13,IF(YEAR(NOW())-YEAR(E200) &lt; 18,Geral!$I$17,Geral!$H$17))),0),IF(H200="",0,IF(OR(H200 = Geral!$A$46,H200 = Geral!$A$48),Geral!$H$13,IF(YEAR(NOW())-YEAR(E200) &lt; 18,Geral!$I$13,Geral!$H$13))))</f>
        <v>0</v>
      </c>
      <c r="L200" s="252"/>
      <c r="M200" s="253"/>
      <c r="N200" s="254"/>
      <c r="O200" s="20" t="str">
        <f t="shared" ref="O200" si="1177">G200</f>
        <v/>
      </c>
      <c r="P200" s="59">
        <f t="shared" ref="P200" si="1178">D201</f>
        <v>0</v>
      </c>
      <c r="Q200" s="60">
        <f t="shared" si="1166"/>
        <v>0</v>
      </c>
      <c r="R200" s="60"/>
      <c r="S200" s="61" t="str">
        <f t="shared" ref="S200" si="1179">E200</f>
        <v/>
      </c>
      <c r="T200" s="60" t="str">
        <f t="shared" ref="T200" si="1180">F200</f>
        <v/>
      </c>
      <c r="U200" s="21">
        <f t="shared" ref="U200" ca="1" si="1181">A200</f>
        <v>0</v>
      </c>
      <c r="V200" s="22" t="str">
        <f t="shared" ref="V200" si="1182">C200</f>
        <v/>
      </c>
      <c r="W200" s="41"/>
    </row>
    <row r="201" spans="1:23" ht="20.100000000000001" customHeight="1" thickBot="1" x14ac:dyDescent="0.25">
      <c r="A201" s="256"/>
      <c r="B201" s="259"/>
      <c r="C201" s="262"/>
      <c r="D201" s="39"/>
      <c r="E201" s="265"/>
      <c r="F201" s="268"/>
      <c r="G201" s="250"/>
      <c r="H201" s="57"/>
      <c r="I201" s="7" t="str">
        <f ca="1">IF(H201="","",IF(VLOOKUP(H201,Geral!$B$28:$D$41,3,FALSE)="&lt;=",IF(YEAR(NOW())-YEAR(E200)&gt;VLOOKUP(H201,Geral!$B$28:$C$41,2,FALSE),"ý","þ"),IF(VLOOKUP(H201,Geral!$B$28:$D$41,3,FALSE)="&gt;=",IF(YEAR(NOW())-YEAR(E200)&lt;VLOOKUP(H201,Geral!$B$28:$C$41,2,FALSE),"ý","þ"))))</f>
        <v/>
      </c>
      <c r="J201" s="240"/>
      <c r="K201" s="29">
        <f ca="1">IF(H201="",0,IF(OR(H201 = Geral!$A$46,H201 = Geral!$A$48),Geral!$H$15,IF(YEAR(NOW())-YEAR(E200) &lt; 18,Geral!$I$15,Geral!$H$15)))</f>
        <v>0</v>
      </c>
      <c r="L201" s="194"/>
      <c r="M201" s="7" t="str">
        <f ca="1">IF(L201="","",IF(VLOOKUP($H201,Geral!$B$28:$D$41,3,FALSE)="&lt;=",IF(YEAR(NOW())-YEAR(VLOOKUP(L201,Atletas!$B$2:$D$101,3,FALSE))&gt;VLOOKUP($H201,Geral!$B$28:$C$41,2,FALSE),"ý","þ"),IF(VLOOKUP($H201,Geral!$B$28:$D$41,3,FALSE)="&gt;=",IF(YEAR(NOW())-YEAR(VLOOKUP(L201,Atletas!$B$2:$D$101,3,FALSE))&lt;VLOOKUP($H201,Geral!$B$28:$C$41,2,FALSE),"ý","þ"))))</f>
        <v/>
      </c>
      <c r="N201" s="33" t="str">
        <f>IF($L201="","",IF(IFERROR(VLOOKUP($L201,Atletas!$B$2:$F$101,2,FALSE),"") ="","Cadastro não encontrado. Digite os dados.",VLOOKUP($L201,Atletas!$B$2:$F$101,2,FALSE)))</f>
        <v/>
      </c>
      <c r="O201" s="23" t="str">
        <f t="shared" ref="O201" si="1183">G200</f>
        <v/>
      </c>
      <c r="P201" s="35">
        <f t="shared" ref="P201" si="1184">D201</f>
        <v>0</v>
      </c>
      <c r="Q201" s="8">
        <f t="shared" si="1166"/>
        <v>0</v>
      </c>
      <c r="R201" s="8">
        <f t="shared" ref="R201:R202" si="1185">L201</f>
        <v>0</v>
      </c>
      <c r="S201" s="9" t="str">
        <f t="shared" ref="S201" si="1186">E200</f>
        <v/>
      </c>
      <c r="T201" s="8" t="str">
        <f t="shared" ref="T201" si="1187">F200</f>
        <v/>
      </c>
      <c r="U201" s="10">
        <f t="shared" ref="U201" ca="1" si="1188">A200</f>
        <v>0</v>
      </c>
      <c r="V201" s="11" t="str">
        <f t="shared" ref="V201" si="1189">C200</f>
        <v/>
      </c>
      <c r="W201" s="41"/>
    </row>
    <row r="202" spans="1:23" ht="20.100000000000001" customHeight="1" thickBot="1" x14ac:dyDescent="0.25">
      <c r="A202" s="271"/>
      <c r="B202" s="272"/>
      <c r="C202" s="273"/>
      <c r="D202" s="38"/>
      <c r="E202" s="274"/>
      <c r="F202" s="275"/>
      <c r="G202" s="270"/>
      <c r="H202" s="58"/>
      <c r="I202" s="12" t="str">
        <f ca="1">IF(H202="","",IF(VLOOKUP(H202,Geral!$B$42:$D$48,3,FALSE)="&lt;=",IF(YEAR(NOW())-YEAR(E200)&gt;VLOOKUP(H202,Geral!$B$42:$C$48,2,FALSE),"ý","þ"),IF(VLOOKUP(H202,Geral!$B$42:$D$48,3,FALSE)="&gt;=",IF(YEAR(NOW())-YEAR(E200)&lt;VLOOKUP(H202,Geral!$B$42:$C$48,2,FALSE),"ý","þ"))))</f>
        <v/>
      </c>
      <c r="J202" s="241"/>
      <c r="K202" s="30">
        <f ca="1">IF(H202="",0,IF(OR(H202 = Geral!$A$46,H202 = Geral!$A$48),Geral!$H$15,IF(YEAR(NOW())-YEAR(E200) &lt; 18,Geral!$I$15,Geral!$H$15)))</f>
        <v>0</v>
      </c>
      <c r="L202" s="194"/>
      <c r="M202" s="7" t="str">
        <f ca="1">IF(L202="","",IF(VLOOKUP($H202,Geral!$B$42:$D$48,3,FALSE)="&lt;=",IF(YEAR(NOW())-YEAR(VLOOKUP(L202,Atletas!$B$2:$D$101,3,FALSE))&gt;VLOOKUP($H202,Geral!$B$42:$C$48,2,FALSE),"ý","þ"),IF(VLOOKUP($H202,Geral!$B$42:$D$48,3,FALSE)="&gt;=",IF(YEAR(NOW())-YEAR(VLOOKUP(L202,Atletas!$B$2:$D$101,3,FALSE))&lt;VLOOKUP($H202,Geral!$B$42:$C$48,2,FALSE),"ý","þ"))))</f>
        <v/>
      </c>
      <c r="N202" s="34" t="str">
        <f>IF($L202="","",IF(IFERROR(VLOOKUP($L202,Atletas!$B$2:$F$101,2,FALSE),"") ="","Cadastro não encontrado. Digite os dados.",VLOOKUP($L202,Atletas!$B$2:$F$101,2,FALSE)))</f>
        <v/>
      </c>
      <c r="O202" s="24" t="str">
        <f t="shared" ref="O202" si="1190">G200</f>
        <v/>
      </c>
      <c r="P202" s="36">
        <f t="shared" ref="P202" si="1191">D201</f>
        <v>0</v>
      </c>
      <c r="Q202" s="13">
        <f t="shared" si="1166"/>
        <v>0</v>
      </c>
      <c r="R202" s="13">
        <f t="shared" si="1185"/>
        <v>0</v>
      </c>
      <c r="S202" s="14" t="str">
        <f>E200</f>
        <v/>
      </c>
      <c r="T202" s="13" t="str">
        <f>F200</f>
        <v/>
      </c>
      <c r="U202" s="15">
        <f t="shared" ref="U202" ca="1" si="1192">A200</f>
        <v>0</v>
      </c>
      <c r="V202" s="16" t="str">
        <f t="shared" ref="V202" si="1193">C200</f>
        <v/>
      </c>
      <c r="W202" s="41"/>
    </row>
    <row r="203" spans="1:23" ht="20.100000000000001" customHeight="1" thickBot="1" x14ac:dyDescent="0.25">
      <c r="A203" s="255">
        <f t="shared" ref="A203" ca="1" si="1194">SUM(K203:K205)</f>
        <v>0</v>
      </c>
      <c r="B203" s="258">
        <v>68</v>
      </c>
      <c r="C203" s="261" t="str">
        <f>IF($D204="","",IF(IFERROR(VLOOKUP($D204,Atletas!$B$2:$F$101,5,FALSE),"") ="","CLUBE",VLOOKUP($D204,Atletas!$B$2:$F$101,5,FALSE)))</f>
        <v/>
      </c>
      <c r="D203" s="37"/>
      <c r="E203" s="264" t="str">
        <f>IF($D204="","",IF(IFERROR(VLOOKUP($D204,Atletas!$B$2:$F$101,3,FALSE),"") ="","DD/MM/AAAA",VLOOKUP($D204,Atletas!$B$2:$F$101,3,FALSE)))</f>
        <v/>
      </c>
      <c r="F203" s="267" t="str">
        <f>IF($D204="","",IF(IFERROR(VLOOKUP($D204,Atletas!$B$2:$F$101,4,FALSE),"") ="","Gênero",VLOOKUP($D204,Atletas!$B$2:$F$101,4,FALSE)))</f>
        <v/>
      </c>
      <c r="G203" s="249" t="str">
        <f>IF($D204="","",IF(IFERROR(VLOOKUP($D204,Atletas!$B$2:$F$101,2,FALSE),"") ="","Cadastro não encontrado. Digite os dados.",VLOOKUP($D204,Atletas!$B$2:$F$101,2,FALSE)))</f>
        <v/>
      </c>
      <c r="H203" s="56"/>
      <c r="I203" s="5" t="str">
        <f ca="1">IF(H203="","",IF(VLOOKUP(H203,Geral!$B$13:$D$27,3,FALSE)="&lt;=",IF(YEAR(NOW())-YEAR(E203)&gt;VLOOKUP(H203,Geral!$B$13:$C$27,2,FALSE),"ý","þ"),IF(VLOOKUP(H203,Geral!$B$13:$D$27,3,FALSE)="&gt;=",IF(YEAR(NOW())-YEAR(E203)&lt;VLOOKUP(H203,Geral!$B$13:$C$27,2,FALSE),"ý","þ"))))</f>
        <v/>
      </c>
      <c r="J203" s="239"/>
      <c r="K203" s="28">
        <f ca="1">SUM(IF(J203="Sim",IF(H203="",0,IF(OR(H203 = Geral!$A$46,H203 = Geral!$A$48),Geral!$H$13,IF(YEAR(NOW())-YEAR(E203) &lt; 18,Geral!$I$17,Geral!$H$17))),0),IF(H203="",0,IF(OR(H203 = Geral!$A$46,H203 = Geral!$A$48),Geral!$H$13,IF(YEAR(NOW())-YEAR(E203) &lt; 18,Geral!$I$13,Geral!$H$13))))</f>
        <v>0</v>
      </c>
      <c r="L203" s="252"/>
      <c r="M203" s="253"/>
      <c r="N203" s="254"/>
      <c r="O203" s="20" t="str">
        <f t="shared" ref="O203" si="1195">G203</f>
        <v/>
      </c>
      <c r="P203" s="59">
        <f t="shared" ref="P203" si="1196">D204</f>
        <v>0</v>
      </c>
      <c r="Q203" s="60">
        <f t="shared" si="1166"/>
        <v>0</v>
      </c>
      <c r="R203" s="60"/>
      <c r="S203" s="61" t="str">
        <f t="shared" ref="S203" si="1197">E203</f>
        <v/>
      </c>
      <c r="T203" s="60" t="str">
        <f t="shared" ref="T203" si="1198">F203</f>
        <v/>
      </c>
      <c r="U203" s="21">
        <f t="shared" ref="U203" ca="1" si="1199">A203</f>
        <v>0</v>
      </c>
      <c r="V203" s="22" t="str">
        <f t="shared" ref="V203" si="1200">C203</f>
        <v/>
      </c>
      <c r="W203" s="41"/>
    </row>
    <row r="204" spans="1:23" ht="20.100000000000001" customHeight="1" thickBot="1" x14ac:dyDescent="0.25">
      <c r="A204" s="256"/>
      <c r="B204" s="259"/>
      <c r="C204" s="262"/>
      <c r="D204" s="39"/>
      <c r="E204" s="265"/>
      <c r="F204" s="268"/>
      <c r="G204" s="250"/>
      <c r="H204" s="57"/>
      <c r="I204" s="7" t="str">
        <f ca="1">IF(H204="","",IF(VLOOKUP(H204,Geral!$B$28:$D$41,3,FALSE)="&lt;=",IF(YEAR(NOW())-YEAR(E203)&gt;VLOOKUP(H204,Geral!$B$28:$C$41,2,FALSE),"ý","þ"),IF(VLOOKUP(H204,Geral!$B$28:$D$41,3,FALSE)="&gt;=",IF(YEAR(NOW())-YEAR(E203)&lt;VLOOKUP(H204,Geral!$B$28:$C$41,2,FALSE),"ý","þ"))))</f>
        <v/>
      </c>
      <c r="J204" s="240"/>
      <c r="K204" s="29">
        <f ca="1">IF(H204="",0,IF(OR(H204 = Geral!$A$46,H204 = Geral!$A$48),Geral!$H$15,IF(YEAR(NOW())-YEAR(E203) &lt; 18,Geral!$I$15,Geral!$H$15)))</f>
        <v>0</v>
      </c>
      <c r="L204" s="194"/>
      <c r="M204" s="7" t="str">
        <f ca="1">IF(L204="","",IF(VLOOKUP($H204,Geral!$B$28:$D$41,3,FALSE)="&lt;=",IF(YEAR(NOW())-YEAR(VLOOKUP(L204,Atletas!$B$2:$D$101,3,FALSE))&gt;VLOOKUP($H204,Geral!$B$28:$C$41,2,FALSE),"ý","þ"),IF(VLOOKUP($H204,Geral!$B$28:$D$41,3,FALSE)="&gt;=",IF(YEAR(NOW())-YEAR(VLOOKUP(L204,Atletas!$B$2:$D$101,3,FALSE))&lt;VLOOKUP($H204,Geral!$B$28:$C$41,2,FALSE),"ý","þ"))))</f>
        <v/>
      </c>
      <c r="N204" s="33" t="str">
        <f>IF($L204="","",IF(IFERROR(VLOOKUP($L204,Atletas!$B$2:$F$101,2,FALSE),"") ="","Cadastro não encontrado. Digite os dados.",VLOOKUP($L204,Atletas!$B$2:$F$101,2,FALSE)))</f>
        <v/>
      </c>
      <c r="O204" s="23" t="str">
        <f t="shared" ref="O204" si="1201">G203</f>
        <v/>
      </c>
      <c r="P204" s="35">
        <f t="shared" ref="P204" si="1202">D204</f>
        <v>0</v>
      </c>
      <c r="Q204" s="8">
        <f t="shared" si="1166"/>
        <v>0</v>
      </c>
      <c r="R204" s="8">
        <f t="shared" ref="R204:R205" si="1203">L204</f>
        <v>0</v>
      </c>
      <c r="S204" s="9" t="str">
        <f t="shared" ref="S204" si="1204">E203</f>
        <v/>
      </c>
      <c r="T204" s="8" t="str">
        <f t="shared" ref="T204" si="1205">F203</f>
        <v/>
      </c>
      <c r="U204" s="10">
        <f t="shared" ref="U204" ca="1" si="1206">A203</f>
        <v>0</v>
      </c>
      <c r="V204" s="11" t="str">
        <f t="shared" ref="V204" si="1207">C203</f>
        <v/>
      </c>
      <c r="W204" s="41"/>
    </row>
    <row r="205" spans="1:23" ht="20.100000000000001" customHeight="1" thickBot="1" x14ac:dyDescent="0.25">
      <c r="A205" s="271"/>
      <c r="B205" s="272"/>
      <c r="C205" s="273"/>
      <c r="D205" s="38"/>
      <c r="E205" s="274"/>
      <c r="F205" s="275"/>
      <c r="G205" s="270"/>
      <c r="H205" s="58"/>
      <c r="I205" s="12" t="str">
        <f ca="1">IF(H205="","",IF(VLOOKUP(H205,Geral!$B$42:$D$48,3,FALSE)="&lt;=",IF(YEAR(NOW())-YEAR(E203)&gt;VLOOKUP(H205,Geral!$B$42:$C$48,2,FALSE),"ý","þ"),IF(VLOOKUP(H205,Geral!$B$42:$D$48,3,FALSE)="&gt;=",IF(YEAR(NOW())-YEAR(E203)&lt;VLOOKUP(H205,Geral!$B$42:$C$48,2,FALSE),"ý","þ"))))</f>
        <v/>
      </c>
      <c r="J205" s="241"/>
      <c r="K205" s="30">
        <f ca="1">IF(H205="",0,IF(OR(H205 = Geral!$A$46,H205 = Geral!$A$48),Geral!$H$15,IF(YEAR(NOW())-YEAR(E203) &lt; 18,Geral!$I$15,Geral!$H$15)))</f>
        <v>0</v>
      </c>
      <c r="L205" s="194"/>
      <c r="M205" s="7" t="str">
        <f ca="1">IF(L205="","",IF(VLOOKUP($H205,Geral!$B$42:$D$48,3,FALSE)="&lt;=",IF(YEAR(NOW())-YEAR(VLOOKUP(L205,Atletas!$B$2:$D$101,3,FALSE))&gt;VLOOKUP($H205,Geral!$B$42:$C$48,2,FALSE),"ý","þ"),IF(VLOOKUP($H205,Geral!$B$42:$D$48,3,FALSE)="&gt;=",IF(YEAR(NOW())-YEAR(VLOOKUP(L205,Atletas!$B$2:$D$101,3,FALSE))&lt;VLOOKUP($H205,Geral!$B$42:$C$48,2,FALSE),"ý","þ"))))</f>
        <v/>
      </c>
      <c r="N205" s="34" t="str">
        <f>IF($L205="","",IF(IFERROR(VLOOKUP($L205,Atletas!$B$2:$F$101,2,FALSE),"") ="","Cadastro não encontrado. Digite os dados.",VLOOKUP($L205,Atletas!$B$2:$F$101,2,FALSE)))</f>
        <v/>
      </c>
      <c r="O205" s="24" t="str">
        <f t="shared" ref="O205" si="1208">G203</f>
        <v/>
      </c>
      <c r="P205" s="36">
        <f t="shared" ref="P205" si="1209">D204</f>
        <v>0</v>
      </c>
      <c r="Q205" s="13">
        <f t="shared" si="1166"/>
        <v>0</v>
      </c>
      <c r="R205" s="13">
        <f t="shared" si="1203"/>
        <v>0</v>
      </c>
      <c r="S205" s="14" t="str">
        <f>E203</f>
        <v/>
      </c>
      <c r="T205" s="13" t="str">
        <f>F203</f>
        <v/>
      </c>
      <c r="U205" s="15">
        <f t="shared" ref="U205" ca="1" si="1210">A203</f>
        <v>0</v>
      </c>
      <c r="V205" s="16" t="str">
        <f t="shared" ref="V205" si="1211">C203</f>
        <v/>
      </c>
      <c r="W205" s="41"/>
    </row>
    <row r="206" spans="1:23" ht="20.100000000000001" customHeight="1" thickBot="1" x14ac:dyDescent="0.25">
      <c r="A206" s="255">
        <f t="shared" ref="A206" ca="1" si="1212">SUM(K206:K208)</f>
        <v>0</v>
      </c>
      <c r="B206" s="258">
        <v>69</v>
      </c>
      <c r="C206" s="261" t="str">
        <f>IF($D207="","",IF(IFERROR(VLOOKUP($D207,Atletas!$B$2:$F$101,5,FALSE),"") ="","CLUBE",VLOOKUP($D207,Atletas!$B$2:$F$101,5,FALSE)))</f>
        <v/>
      </c>
      <c r="D206" s="37"/>
      <c r="E206" s="264" t="str">
        <f>IF($D207="","",IF(IFERROR(VLOOKUP($D207,Atletas!$B$2:$F$101,3,FALSE),"") ="","DD/MM/AAAA",VLOOKUP($D207,Atletas!$B$2:$F$101,3,FALSE)))</f>
        <v/>
      </c>
      <c r="F206" s="267" t="str">
        <f>IF($D207="","",IF(IFERROR(VLOOKUP($D207,Atletas!$B$2:$F$101,4,FALSE),"") ="","Gênero",VLOOKUP($D207,Atletas!$B$2:$F$101,4,FALSE)))</f>
        <v/>
      </c>
      <c r="G206" s="249" t="str">
        <f>IF($D207="","",IF(IFERROR(VLOOKUP($D207,Atletas!$B$2:$F$101,2,FALSE),"") ="","Cadastro não encontrado. Digite os dados.",VLOOKUP($D207,Atletas!$B$2:$F$101,2,FALSE)))</f>
        <v/>
      </c>
      <c r="H206" s="56"/>
      <c r="I206" s="5" t="str">
        <f ca="1">IF(H206="","",IF(VLOOKUP(H206,Geral!$B$13:$D$27,3,FALSE)="&lt;=",IF(YEAR(NOW())-YEAR(E206)&gt;VLOOKUP(H206,Geral!$B$13:$C$27,2,FALSE),"ý","þ"),IF(VLOOKUP(H206,Geral!$B$13:$D$27,3,FALSE)="&gt;=",IF(YEAR(NOW())-YEAR(E206)&lt;VLOOKUP(H206,Geral!$B$13:$C$27,2,FALSE),"ý","þ"))))</f>
        <v/>
      </c>
      <c r="J206" s="239"/>
      <c r="K206" s="28">
        <f ca="1">SUM(IF(J206="Sim",IF(H206="",0,IF(OR(H206 = Geral!$A$46,H206 = Geral!$A$48),Geral!$H$13,IF(YEAR(NOW())-YEAR(E206) &lt; 18,Geral!$I$17,Geral!$H$17))),0),IF(H206="",0,IF(OR(H206 = Geral!$A$46,H206 = Geral!$A$48),Geral!$H$13,IF(YEAR(NOW())-YEAR(E206) &lt; 18,Geral!$I$13,Geral!$H$13))))</f>
        <v>0</v>
      </c>
      <c r="L206" s="252"/>
      <c r="M206" s="253"/>
      <c r="N206" s="254"/>
      <c r="O206" s="20" t="str">
        <f t="shared" ref="O206" si="1213">G206</f>
        <v/>
      </c>
      <c r="P206" s="59">
        <f t="shared" ref="P206" si="1214">D207</f>
        <v>0</v>
      </c>
      <c r="Q206" s="60">
        <f t="shared" si="1166"/>
        <v>0</v>
      </c>
      <c r="R206" s="60"/>
      <c r="S206" s="61" t="str">
        <f t="shared" ref="S206" si="1215">E206</f>
        <v/>
      </c>
      <c r="T206" s="60" t="str">
        <f t="shared" ref="T206" si="1216">F206</f>
        <v/>
      </c>
      <c r="U206" s="21">
        <f t="shared" ref="U206" ca="1" si="1217">A206</f>
        <v>0</v>
      </c>
      <c r="V206" s="22" t="str">
        <f t="shared" ref="V206" si="1218">C206</f>
        <v/>
      </c>
      <c r="W206" s="41"/>
    </row>
    <row r="207" spans="1:23" ht="20.100000000000001" customHeight="1" thickBot="1" x14ac:dyDescent="0.25">
      <c r="A207" s="256"/>
      <c r="B207" s="259"/>
      <c r="C207" s="262"/>
      <c r="D207" s="39"/>
      <c r="E207" s="265"/>
      <c r="F207" s="268"/>
      <c r="G207" s="250"/>
      <c r="H207" s="57"/>
      <c r="I207" s="7" t="str">
        <f ca="1">IF(H207="","",IF(VLOOKUP(H207,Geral!$B$28:$D$41,3,FALSE)="&lt;=",IF(YEAR(NOW())-YEAR(E206)&gt;VLOOKUP(H207,Geral!$B$28:$C$41,2,FALSE),"ý","þ"),IF(VLOOKUP(H207,Geral!$B$28:$D$41,3,FALSE)="&gt;=",IF(YEAR(NOW())-YEAR(E206)&lt;VLOOKUP(H207,Geral!$B$28:$C$41,2,FALSE),"ý","þ"))))</f>
        <v/>
      </c>
      <c r="J207" s="240"/>
      <c r="K207" s="29">
        <f ca="1">IF(H207="",0,IF(OR(H207 = Geral!$A$46,H207 = Geral!$A$48),Geral!$H$15,IF(YEAR(NOW())-YEAR(E206) &lt; 18,Geral!$I$15,Geral!$H$15)))</f>
        <v>0</v>
      </c>
      <c r="L207" s="194"/>
      <c r="M207" s="7" t="str">
        <f ca="1">IF(L207="","",IF(VLOOKUP($H207,Geral!$B$28:$D$41,3,FALSE)="&lt;=",IF(YEAR(NOW())-YEAR(VLOOKUP(L207,Atletas!$B$2:$D$101,3,FALSE))&gt;VLOOKUP($H207,Geral!$B$28:$C$41,2,FALSE),"ý","þ"),IF(VLOOKUP($H207,Geral!$B$28:$D$41,3,FALSE)="&gt;=",IF(YEAR(NOW())-YEAR(VLOOKUP(L207,Atletas!$B$2:$D$101,3,FALSE))&lt;VLOOKUP($H207,Geral!$B$28:$C$41,2,FALSE),"ý","þ"))))</f>
        <v/>
      </c>
      <c r="N207" s="33" t="str">
        <f>IF($L207="","",IF(IFERROR(VLOOKUP($L207,Atletas!$B$2:$F$101,2,FALSE),"") ="","Cadastro não encontrado. Digite os dados.",VLOOKUP($L207,Atletas!$B$2:$F$101,2,FALSE)))</f>
        <v/>
      </c>
      <c r="O207" s="23" t="str">
        <f t="shared" ref="O207" si="1219">G206</f>
        <v/>
      </c>
      <c r="P207" s="35">
        <f t="shared" ref="P207" si="1220">D207</f>
        <v>0</v>
      </c>
      <c r="Q207" s="8">
        <f t="shared" si="1166"/>
        <v>0</v>
      </c>
      <c r="R207" s="8">
        <f t="shared" ref="R207:R208" si="1221">L207</f>
        <v>0</v>
      </c>
      <c r="S207" s="9" t="str">
        <f t="shared" ref="S207" si="1222">E206</f>
        <v/>
      </c>
      <c r="T207" s="8" t="str">
        <f t="shared" ref="T207" si="1223">F206</f>
        <v/>
      </c>
      <c r="U207" s="10">
        <f t="shared" ref="U207" ca="1" si="1224">A206</f>
        <v>0</v>
      </c>
      <c r="V207" s="11" t="str">
        <f t="shared" ref="V207" si="1225">C206</f>
        <v/>
      </c>
      <c r="W207" s="41"/>
    </row>
    <row r="208" spans="1:23" ht="20.100000000000001" customHeight="1" thickBot="1" x14ac:dyDescent="0.25">
      <c r="A208" s="271"/>
      <c r="B208" s="272"/>
      <c r="C208" s="273"/>
      <c r="D208" s="38"/>
      <c r="E208" s="274"/>
      <c r="F208" s="275"/>
      <c r="G208" s="270"/>
      <c r="H208" s="58"/>
      <c r="I208" s="12" t="str">
        <f ca="1">IF(H208="","",IF(VLOOKUP(H208,Geral!$B$42:$D$48,3,FALSE)="&lt;=",IF(YEAR(NOW())-YEAR(E206)&gt;VLOOKUP(H208,Geral!$B$42:$C$48,2,FALSE),"ý","þ"),IF(VLOOKUP(H208,Geral!$B$42:$D$48,3,FALSE)="&gt;=",IF(YEAR(NOW())-YEAR(E206)&lt;VLOOKUP(H208,Geral!$B$42:$C$48,2,FALSE),"ý","þ"))))</f>
        <v/>
      </c>
      <c r="J208" s="241"/>
      <c r="K208" s="30">
        <f ca="1">IF(H208="",0,IF(OR(H208 = Geral!$A$46,H208 = Geral!$A$48),Geral!$H$15,IF(YEAR(NOW())-YEAR(E206) &lt; 18,Geral!$I$15,Geral!$H$15)))</f>
        <v>0</v>
      </c>
      <c r="L208" s="194"/>
      <c r="M208" s="7" t="str">
        <f ca="1">IF(L208="","",IF(VLOOKUP($H208,Geral!$B$42:$D$48,3,FALSE)="&lt;=",IF(YEAR(NOW())-YEAR(VLOOKUP(L208,Atletas!$B$2:$D$101,3,FALSE))&gt;VLOOKUP($H208,Geral!$B$42:$C$48,2,FALSE),"ý","þ"),IF(VLOOKUP($H208,Geral!$B$42:$D$48,3,FALSE)="&gt;=",IF(YEAR(NOW())-YEAR(VLOOKUP(L208,Atletas!$B$2:$D$101,3,FALSE))&lt;VLOOKUP($H208,Geral!$B$42:$C$48,2,FALSE),"ý","þ"))))</f>
        <v/>
      </c>
      <c r="N208" s="34" t="str">
        <f>IF($L208="","",IF(IFERROR(VLOOKUP($L208,Atletas!$B$2:$F$101,2,FALSE),"") ="","Cadastro não encontrado. Digite os dados.",VLOOKUP($L208,Atletas!$B$2:$F$101,2,FALSE)))</f>
        <v/>
      </c>
      <c r="O208" s="24" t="str">
        <f t="shared" ref="O208" si="1226">G206</f>
        <v/>
      </c>
      <c r="P208" s="36">
        <f t="shared" ref="P208" si="1227">D207</f>
        <v>0</v>
      </c>
      <c r="Q208" s="13">
        <f t="shared" si="1166"/>
        <v>0</v>
      </c>
      <c r="R208" s="13">
        <f t="shared" si="1221"/>
        <v>0</v>
      </c>
      <c r="S208" s="14" t="str">
        <f>E206</f>
        <v/>
      </c>
      <c r="T208" s="13" t="str">
        <f>F206</f>
        <v/>
      </c>
      <c r="U208" s="15">
        <f t="shared" ref="U208" ca="1" si="1228">A206</f>
        <v>0</v>
      </c>
      <c r="V208" s="16" t="str">
        <f t="shared" ref="V208" si="1229">C206</f>
        <v/>
      </c>
      <c r="W208" s="41"/>
    </row>
    <row r="209" spans="1:23" ht="20.100000000000001" customHeight="1" thickBot="1" x14ac:dyDescent="0.25">
      <c r="A209" s="255">
        <f t="shared" ref="A209" ca="1" si="1230">SUM(K209:K211)</f>
        <v>0</v>
      </c>
      <c r="B209" s="258">
        <v>70</v>
      </c>
      <c r="C209" s="261" t="str">
        <f>IF($D210="","",IF(IFERROR(VLOOKUP($D210,Atletas!$B$2:$F$101,5,FALSE),"") ="","CLUBE",VLOOKUP($D210,Atletas!$B$2:$F$101,5,FALSE)))</f>
        <v/>
      </c>
      <c r="D209" s="37"/>
      <c r="E209" s="264" t="str">
        <f>IF($D210="","",IF(IFERROR(VLOOKUP($D210,Atletas!$B$2:$F$101,3,FALSE),"") ="","DD/MM/AAAA",VLOOKUP($D210,Atletas!$B$2:$F$101,3,FALSE)))</f>
        <v/>
      </c>
      <c r="F209" s="267" t="str">
        <f>IF($D210="","",IF(IFERROR(VLOOKUP($D210,Atletas!$B$2:$F$101,4,FALSE),"") ="","Gênero",VLOOKUP($D210,Atletas!$B$2:$F$101,4,FALSE)))</f>
        <v/>
      </c>
      <c r="G209" s="249" t="str">
        <f>IF($D210="","",IF(IFERROR(VLOOKUP($D210,Atletas!$B$2:$F$101,2,FALSE),"") ="","Cadastro não encontrado. Digite os dados.",VLOOKUP($D210,Atletas!$B$2:$F$101,2,FALSE)))</f>
        <v/>
      </c>
      <c r="H209" s="56"/>
      <c r="I209" s="5" t="str">
        <f ca="1">IF(H209="","",IF(VLOOKUP(H209,Geral!$B$13:$D$27,3,FALSE)="&lt;=",IF(YEAR(NOW())-YEAR(E209)&gt;VLOOKUP(H209,Geral!$B$13:$C$27,2,FALSE),"ý","þ"),IF(VLOOKUP(H209,Geral!$B$13:$D$27,3,FALSE)="&gt;=",IF(YEAR(NOW())-YEAR(E209)&lt;VLOOKUP(H209,Geral!$B$13:$C$27,2,FALSE),"ý","þ"))))</f>
        <v/>
      </c>
      <c r="J209" s="239"/>
      <c r="K209" s="28">
        <f ca="1">SUM(IF(J209="Sim",IF(H209="",0,IF(OR(H209 = Geral!$A$46,H209 = Geral!$A$48),Geral!$H$13,IF(YEAR(NOW())-YEAR(E209) &lt; 18,Geral!$I$17,Geral!$H$17))),0),IF(H209="",0,IF(OR(H209 = Geral!$A$46,H209 = Geral!$A$48),Geral!$H$13,IF(YEAR(NOW())-YEAR(E209) &lt; 18,Geral!$I$13,Geral!$H$13))))</f>
        <v>0</v>
      </c>
      <c r="L209" s="252"/>
      <c r="M209" s="253"/>
      <c r="N209" s="254"/>
      <c r="O209" s="20" t="str">
        <f t="shared" ref="O209" si="1231">G209</f>
        <v/>
      </c>
      <c r="P209" s="59">
        <f t="shared" ref="P209" si="1232">D210</f>
        <v>0</v>
      </c>
      <c r="Q209" s="60">
        <f t="shared" si="1166"/>
        <v>0</v>
      </c>
      <c r="R209" s="60"/>
      <c r="S209" s="61" t="str">
        <f t="shared" ref="S209" si="1233">E209</f>
        <v/>
      </c>
      <c r="T209" s="60" t="str">
        <f t="shared" ref="T209" si="1234">F209</f>
        <v/>
      </c>
      <c r="U209" s="21">
        <f t="shared" ref="U209" ca="1" si="1235">A209</f>
        <v>0</v>
      </c>
      <c r="V209" s="22" t="str">
        <f t="shared" ref="V209" si="1236">C209</f>
        <v/>
      </c>
      <c r="W209" s="41"/>
    </row>
    <row r="210" spans="1:23" ht="20.100000000000001" customHeight="1" thickBot="1" x14ac:dyDescent="0.25">
      <c r="A210" s="256"/>
      <c r="B210" s="259"/>
      <c r="C210" s="262"/>
      <c r="D210" s="39"/>
      <c r="E210" s="265"/>
      <c r="F210" s="268"/>
      <c r="G210" s="250"/>
      <c r="H210" s="57"/>
      <c r="I210" s="7" t="str">
        <f ca="1">IF(H210="","",IF(VLOOKUP(H210,Geral!$B$28:$D$41,3,FALSE)="&lt;=",IF(YEAR(NOW())-YEAR(E209)&gt;VLOOKUP(H210,Geral!$B$28:$C$41,2,FALSE),"ý","þ"),IF(VLOOKUP(H210,Geral!$B$28:$D$41,3,FALSE)="&gt;=",IF(YEAR(NOW())-YEAR(E209)&lt;VLOOKUP(H210,Geral!$B$28:$C$41,2,FALSE),"ý","þ"))))</f>
        <v/>
      </c>
      <c r="J210" s="240"/>
      <c r="K210" s="29">
        <f ca="1">IF(H210="",0,IF(OR(H210 = Geral!$A$46,H210 = Geral!$A$48),Geral!$H$15,IF(YEAR(NOW())-YEAR(E209) &lt; 18,Geral!$I$15,Geral!$H$15)))</f>
        <v>0</v>
      </c>
      <c r="L210" s="194"/>
      <c r="M210" s="7" t="str">
        <f ca="1">IF(L210="","",IF(VLOOKUP($H210,Geral!$B$28:$D$41,3,FALSE)="&lt;=",IF(YEAR(NOW())-YEAR(VLOOKUP(L210,Atletas!$B$2:$D$101,3,FALSE))&gt;VLOOKUP($H210,Geral!$B$28:$C$41,2,FALSE),"ý","þ"),IF(VLOOKUP($H210,Geral!$B$28:$D$41,3,FALSE)="&gt;=",IF(YEAR(NOW())-YEAR(VLOOKUP(L210,Atletas!$B$2:$D$101,3,FALSE))&lt;VLOOKUP($H210,Geral!$B$28:$C$41,2,FALSE),"ý","þ"))))</f>
        <v/>
      </c>
      <c r="N210" s="33" t="str">
        <f>IF($L210="","",IF(IFERROR(VLOOKUP($L210,Atletas!$B$2:$F$101,2,FALSE),"") ="","Cadastro não encontrado. Digite os dados.",VLOOKUP($L210,Atletas!$B$2:$F$101,2,FALSE)))</f>
        <v/>
      </c>
      <c r="O210" s="23" t="str">
        <f t="shared" ref="O210" si="1237">G209</f>
        <v/>
      </c>
      <c r="P210" s="35">
        <f t="shared" ref="P210" si="1238">D210</f>
        <v>0</v>
      </c>
      <c r="Q210" s="8">
        <f t="shared" si="1166"/>
        <v>0</v>
      </c>
      <c r="R210" s="8">
        <f t="shared" ref="R210:R211" si="1239">L210</f>
        <v>0</v>
      </c>
      <c r="S210" s="9" t="str">
        <f t="shared" ref="S210" si="1240">E209</f>
        <v/>
      </c>
      <c r="T210" s="8" t="str">
        <f t="shared" ref="T210" si="1241">F209</f>
        <v/>
      </c>
      <c r="U210" s="10">
        <f t="shared" ref="U210" ca="1" si="1242">A209</f>
        <v>0</v>
      </c>
      <c r="V210" s="11" t="str">
        <f t="shared" ref="V210" si="1243">C209</f>
        <v/>
      </c>
      <c r="W210" s="41"/>
    </row>
    <row r="211" spans="1:23" ht="20.100000000000001" customHeight="1" thickBot="1" x14ac:dyDescent="0.25">
      <c r="A211" s="271"/>
      <c r="B211" s="272"/>
      <c r="C211" s="273"/>
      <c r="D211" s="38"/>
      <c r="E211" s="274"/>
      <c r="F211" s="275"/>
      <c r="G211" s="270"/>
      <c r="H211" s="58"/>
      <c r="I211" s="12" t="str">
        <f ca="1">IF(H211="","",IF(VLOOKUP(H211,Geral!$B$42:$D$48,3,FALSE)="&lt;=",IF(YEAR(NOW())-YEAR(E209)&gt;VLOOKUP(H211,Geral!$B$42:$C$48,2,FALSE),"ý","þ"),IF(VLOOKUP(H211,Geral!$B$42:$D$48,3,FALSE)="&gt;=",IF(YEAR(NOW())-YEAR(E209)&lt;VLOOKUP(H211,Geral!$B$42:$C$48,2,FALSE),"ý","þ"))))</f>
        <v/>
      </c>
      <c r="J211" s="241"/>
      <c r="K211" s="30">
        <f ca="1">IF(H211="",0,IF(OR(H211 = Geral!$A$46,H211 = Geral!$A$48),Geral!$H$15,IF(YEAR(NOW())-YEAR(E209) &lt; 18,Geral!$I$15,Geral!$H$15)))</f>
        <v>0</v>
      </c>
      <c r="L211" s="194"/>
      <c r="M211" s="7" t="str">
        <f ca="1">IF(L211="","",IF(VLOOKUP($H211,Geral!$B$42:$D$48,3,FALSE)="&lt;=",IF(YEAR(NOW())-YEAR(VLOOKUP(L211,Atletas!$B$2:$D$101,3,FALSE))&gt;VLOOKUP($H211,Geral!$B$42:$C$48,2,FALSE),"ý","þ"),IF(VLOOKUP($H211,Geral!$B$42:$D$48,3,FALSE)="&gt;=",IF(YEAR(NOW())-YEAR(VLOOKUP(L211,Atletas!$B$2:$D$101,3,FALSE))&lt;VLOOKUP($H211,Geral!$B$42:$C$48,2,FALSE),"ý","þ"))))</f>
        <v/>
      </c>
      <c r="N211" s="34" t="str">
        <f>IF($L211="","",IF(IFERROR(VLOOKUP($L211,Atletas!$B$2:$F$101,2,FALSE),"") ="","Cadastro não encontrado. Digite os dados.",VLOOKUP($L211,Atletas!$B$2:$F$101,2,FALSE)))</f>
        <v/>
      </c>
      <c r="O211" s="24" t="str">
        <f t="shared" ref="O211" si="1244">G209</f>
        <v/>
      </c>
      <c r="P211" s="36">
        <f t="shared" ref="P211" si="1245">D210</f>
        <v>0</v>
      </c>
      <c r="Q211" s="13">
        <f t="shared" si="1166"/>
        <v>0</v>
      </c>
      <c r="R211" s="13">
        <f t="shared" si="1239"/>
        <v>0</v>
      </c>
      <c r="S211" s="14" t="str">
        <f>E209</f>
        <v/>
      </c>
      <c r="T211" s="13" t="str">
        <f>F209</f>
        <v/>
      </c>
      <c r="U211" s="15">
        <f t="shared" ref="U211" ca="1" si="1246">A209</f>
        <v>0</v>
      </c>
      <c r="V211" s="16" t="str">
        <f t="shared" ref="V211" si="1247">C209</f>
        <v/>
      </c>
      <c r="W211" s="41"/>
    </row>
    <row r="212" spans="1:23" ht="20.100000000000001" customHeight="1" thickBot="1" x14ac:dyDescent="0.25">
      <c r="A212" s="255">
        <f t="shared" ref="A212" ca="1" si="1248">SUM(K212:K214)</f>
        <v>0</v>
      </c>
      <c r="B212" s="258">
        <v>71</v>
      </c>
      <c r="C212" s="261" t="str">
        <f>IF($D213="","",IF(IFERROR(VLOOKUP($D213,Atletas!$B$2:$F$101,5,FALSE),"") ="","CLUBE",VLOOKUP($D213,Atletas!$B$2:$F$101,5,FALSE)))</f>
        <v/>
      </c>
      <c r="D212" s="37"/>
      <c r="E212" s="264" t="str">
        <f>IF($D213="","",IF(IFERROR(VLOOKUP($D213,Atletas!$B$2:$F$101,3,FALSE),"") ="","DD/MM/AAAA",VLOOKUP($D213,Atletas!$B$2:$F$101,3,FALSE)))</f>
        <v/>
      </c>
      <c r="F212" s="267" t="str">
        <f>IF($D213="","",IF(IFERROR(VLOOKUP($D213,Atletas!$B$2:$F$101,4,FALSE),"") ="","Gênero",VLOOKUP($D213,Atletas!$B$2:$F$101,4,FALSE)))</f>
        <v/>
      </c>
      <c r="G212" s="249" t="str">
        <f>IF($D213="","",IF(IFERROR(VLOOKUP($D213,Atletas!$B$2:$F$101,2,FALSE),"") ="","Cadastro não encontrado. Digite os dados.",VLOOKUP($D213,Atletas!$B$2:$F$101,2,FALSE)))</f>
        <v/>
      </c>
      <c r="H212" s="56"/>
      <c r="I212" s="5" t="str">
        <f ca="1">IF(H212="","",IF(VLOOKUP(H212,Geral!$B$13:$D$27,3,FALSE)="&lt;=",IF(YEAR(NOW())-YEAR(E212)&gt;VLOOKUP(H212,Geral!$B$13:$C$27,2,FALSE),"ý","þ"),IF(VLOOKUP(H212,Geral!$B$13:$D$27,3,FALSE)="&gt;=",IF(YEAR(NOW())-YEAR(E212)&lt;VLOOKUP(H212,Geral!$B$13:$C$27,2,FALSE),"ý","þ"))))</f>
        <v/>
      </c>
      <c r="J212" s="239"/>
      <c r="K212" s="28">
        <f ca="1">SUM(IF(J212="Sim",IF(H212="",0,IF(OR(H212 = Geral!$A$46,H212 = Geral!$A$48),Geral!$H$13,IF(YEAR(NOW())-YEAR(E212) &lt; 18,Geral!$I$17,Geral!$H$17))),0),IF(H212="",0,IF(OR(H212 = Geral!$A$46,H212 = Geral!$A$48),Geral!$H$13,IF(YEAR(NOW())-YEAR(E212) &lt; 18,Geral!$I$13,Geral!$H$13))))</f>
        <v>0</v>
      </c>
      <c r="L212" s="252"/>
      <c r="M212" s="253"/>
      <c r="N212" s="254"/>
      <c r="O212" s="20" t="str">
        <f t="shared" ref="O212" si="1249">G212</f>
        <v/>
      </c>
      <c r="P212" s="59">
        <f t="shared" ref="P212" si="1250">D213</f>
        <v>0</v>
      </c>
      <c r="Q212" s="60">
        <f t="shared" si="1166"/>
        <v>0</v>
      </c>
      <c r="R212" s="60"/>
      <c r="S212" s="61" t="str">
        <f t="shared" ref="S212" si="1251">E212</f>
        <v/>
      </c>
      <c r="T212" s="60" t="str">
        <f t="shared" ref="T212" si="1252">F212</f>
        <v/>
      </c>
      <c r="U212" s="21">
        <f t="shared" ref="U212" ca="1" si="1253">A212</f>
        <v>0</v>
      </c>
      <c r="V212" s="22" t="str">
        <f t="shared" ref="V212" si="1254">C212</f>
        <v/>
      </c>
      <c r="W212" s="41"/>
    </row>
    <row r="213" spans="1:23" ht="20.100000000000001" customHeight="1" thickBot="1" x14ac:dyDescent="0.25">
      <c r="A213" s="256"/>
      <c r="B213" s="259"/>
      <c r="C213" s="262"/>
      <c r="D213" s="39"/>
      <c r="E213" s="265"/>
      <c r="F213" s="268"/>
      <c r="G213" s="250"/>
      <c r="H213" s="57"/>
      <c r="I213" s="7" t="str">
        <f ca="1">IF(H213="","",IF(VLOOKUP(H213,Geral!$B$28:$D$41,3,FALSE)="&lt;=",IF(YEAR(NOW())-YEAR(E212)&gt;VLOOKUP(H213,Geral!$B$28:$C$41,2,FALSE),"ý","þ"),IF(VLOOKUP(H213,Geral!$B$28:$D$41,3,FALSE)="&gt;=",IF(YEAR(NOW())-YEAR(E212)&lt;VLOOKUP(H213,Geral!$B$28:$C$41,2,FALSE),"ý","þ"))))</f>
        <v/>
      </c>
      <c r="J213" s="240"/>
      <c r="K213" s="29">
        <f ca="1">IF(H213="",0,IF(OR(H213 = Geral!$A$46,H213 = Geral!$A$48),Geral!$H$15,IF(YEAR(NOW())-YEAR(E212) &lt; 18,Geral!$I$15,Geral!$H$15)))</f>
        <v>0</v>
      </c>
      <c r="L213" s="194"/>
      <c r="M213" s="7" t="str">
        <f ca="1">IF(L213="","",IF(VLOOKUP($H213,Geral!$B$28:$D$41,3,FALSE)="&lt;=",IF(YEAR(NOW())-YEAR(VLOOKUP(L213,Atletas!$B$2:$D$101,3,FALSE))&gt;VLOOKUP($H213,Geral!$B$28:$C$41,2,FALSE),"ý","þ"),IF(VLOOKUP($H213,Geral!$B$28:$D$41,3,FALSE)="&gt;=",IF(YEAR(NOW())-YEAR(VLOOKUP(L213,Atletas!$B$2:$D$101,3,FALSE))&lt;VLOOKUP($H213,Geral!$B$28:$C$41,2,FALSE),"ý","þ"))))</f>
        <v/>
      </c>
      <c r="N213" s="33" t="str">
        <f>IF($L213="","",IF(IFERROR(VLOOKUP($L213,Atletas!$B$2:$F$101,2,FALSE),"") ="","Cadastro não encontrado. Digite os dados.",VLOOKUP($L213,Atletas!$B$2:$F$101,2,FALSE)))</f>
        <v/>
      </c>
      <c r="O213" s="23" t="str">
        <f t="shared" ref="O213" si="1255">G212</f>
        <v/>
      </c>
      <c r="P213" s="35">
        <f t="shared" ref="P213" si="1256">D213</f>
        <v>0</v>
      </c>
      <c r="Q213" s="8">
        <f t="shared" si="1166"/>
        <v>0</v>
      </c>
      <c r="R213" s="8">
        <f t="shared" ref="R213:R214" si="1257">L213</f>
        <v>0</v>
      </c>
      <c r="S213" s="9" t="str">
        <f t="shared" ref="S213" si="1258">E212</f>
        <v/>
      </c>
      <c r="T213" s="8" t="str">
        <f t="shared" ref="T213" si="1259">F212</f>
        <v/>
      </c>
      <c r="U213" s="10">
        <f t="shared" ref="U213" ca="1" si="1260">A212</f>
        <v>0</v>
      </c>
      <c r="V213" s="11" t="str">
        <f t="shared" ref="V213" si="1261">C212</f>
        <v/>
      </c>
      <c r="W213" s="41"/>
    </row>
    <row r="214" spans="1:23" ht="20.100000000000001" customHeight="1" thickBot="1" x14ac:dyDescent="0.25">
      <c r="A214" s="271"/>
      <c r="B214" s="272"/>
      <c r="C214" s="273"/>
      <c r="D214" s="38"/>
      <c r="E214" s="274"/>
      <c r="F214" s="275"/>
      <c r="G214" s="270"/>
      <c r="H214" s="58"/>
      <c r="I214" s="12" t="str">
        <f ca="1">IF(H214="","",IF(VLOOKUP(H214,Geral!$B$42:$D$48,3,FALSE)="&lt;=",IF(YEAR(NOW())-YEAR(E212)&gt;VLOOKUP(H214,Geral!$B$42:$C$48,2,FALSE),"ý","þ"),IF(VLOOKUP(H214,Geral!$B$42:$D$48,3,FALSE)="&gt;=",IF(YEAR(NOW())-YEAR(E212)&lt;VLOOKUP(H214,Geral!$B$42:$C$48,2,FALSE),"ý","þ"))))</f>
        <v/>
      </c>
      <c r="J214" s="241"/>
      <c r="K214" s="30">
        <f ca="1">IF(H214="",0,IF(OR(H214 = Geral!$A$46,H214 = Geral!$A$48),Geral!$H$15,IF(YEAR(NOW())-YEAR(E212) &lt; 18,Geral!$I$15,Geral!$H$15)))</f>
        <v>0</v>
      </c>
      <c r="L214" s="194"/>
      <c r="M214" s="7" t="str">
        <f ca="1">IF(L214="","",IF(VLOOKUP($H214,Geral!$B$42:$D$48,3,FALSE)="&lt;=",IF(YEAR(NOW())-YEAR(VLOOKUP(L214,Atletas!$B$2:$D$101,3,FALSE))&gt;VLOOKUP($H214,Geral!$B$42:$C$48,2,FALSE),"ý","þ"),IF(VLOOKUP($H214,Geral!$B$42:$D$48,3,FALSE)="&gt;=",IF(YEAR(NOW())-YEAR(VLOOKUP(L214,Atletas!$B$2:$D$101,3,FALSE))&lt;VLOOKUP($H214,Geral!$B$42:$C$48,2,FALSE),"ý","þ"))))</f>
        <v/>
      </c>
      <c r="N214" s="34" t="str">
        <f>IF($L214="","",IF(IFERROR(VLOOKUP($L214,Atletas!$B$2:$F$101,2,FALSE),"") ="","Cadastro não encontrado. Digite os dados.",VLOOKUP($L214,Atletas!$B$2:$F$101,2,FALSE)))</f>
        <v/>
      </c>
      <c r="O214" s="24" t="str">
        <f t="shared" ref="O214" si="1262">G212</f>
        <v/>
      </c>
      <c r="P214" s="36">
        <f t="shared" ref="P214" si="1263">D213</f>
        <v>0</v>
      </c>
      <c r="Q214" s="13">
        <f t="shared" si="1166"/>
        <v>0</v>
      </c>
      <c r="R214" s="13">
        <f t="shared" si="1257"/>
        <v>0</v>
      </c>
      <c r="S214" s="14" t="str">
        <f>E212</f>
        <v/>
      </c>
      <c r="T214" s="13" t="str">
        <f>F212</f>
        <v/>
      </c>
      <c r="U214" s="15">
        <f t="shared" ref="U214" ca="1" si="1264">A212</f>
        <v>0</v>
      </c>
      <c r="V214" s="16" t="str">
        <f t="shared" ref="V214" si="1265">C212</f>
        <v/>
      </c>
      <c r="W214" s="41"/>
    </row>
    <row r="215" spans="1:23" ht="20.100000000000001" customHeight="1" thickBot="1" x14ac:dyDescent="0.25">
      <c r="A215" s="255">
        <f t="shared" ref="A215" ca="1" si="1266">SUM(K215:K217)</f>
        <v>0</v>
      </c>
      <c r="B215" s="258">
        <v>72</v>
      </c>
      <c r="C215" s="261" t="str">
        <f>IF($D216="","",IF(IFERROR(VLOOKUP($D216,Atletas!$B$2:$F$101,5,FALSE),"") ="","CLUBE",VLOOKUP($D216,Atletas!$B$2:$F$101,5,FALSE)))</f>
        <v/>
      </c>
      <c r="D215" s="37"/>
      <c r="E215" s="264" t="str">
        <f>IF($D216="","",IF(IFERROR(VLOOKUP($D216,Atletas!$B$2:$F$101,3,FALSE),"") ="","DD/MM/AAAA",VLOOKUP($D216,Atletas!$B$2:$F$101,3,FALSE)))</f>
        <v/>
      </c>
      <c r="F215" s="267" t="str">
        <f>IF($D216="","",IF(IFERROR(VLOOKUP($D216,Atletas!$B$2:$F$101,4,FALSE),"") ="","Gênero",VLOOKUP($D216,Atletas!$B$2:$F$101,4,FALSE)))</f>
        <v/>
      </c>
      <c r="G215" s="249" t="str">
        <f>IF($D216="","",IF(IFERROR(VLOOKUP($D216,Atletas!$B$2:$F$101,2,FALSE),"") ="","Cadastro não encontrado. Digite os dados.",VLOOKUP($D216,Atletas!$B$2:$F$101,2,FALSE)))</f>
        <v/>
      </c>
      <c r="H215" s="56"/>
      <c r="I215" s="5" t="str">
        <f ca="1">IF(H215="","",IF(VLOOKUP(H215,Geral!$B$13:$D$27,3,FALSE)="&lt;=",IF(YEAR(NOW())-YEAR(E215)&gt;VLOOKUP(H215,Geral!$B$13:$C$27,2,FALSE),"ý","þ"),IF(VLOOKUP(H215,Geral!$B$13:$D$27,3,FALSE)="&gt;=",IF(YEAR(NOW())-YEAR(E215)&lt;VLOOKUP(H215,Geral!$B$13:$C$27,2,FALSE),"ý","þ"))))</f>
        <v/>
      </c>
      <c r="J215" s="239"/>
      <c r="K215" s="28">
        <f ca="1">SUM(IF(J215="Sim",IF(H215="",0,IF(OR(H215 = Geral!$A$46,H215 = Geral!$A$48),Geral!$H$13,IF(YEAR(NOW())-YEAR(E215) &lt; 18,Geral!$I$17,Geral!$H$17))),0),IF(H215="",0,IF(OR(H215 = Geral!$A$46,H215 = Geral!$A$48),Geral!$H$13,IF(YEAR(NOW())-YEAR(E215) &lt; 18,Geral!$I$13,Geral!$H$13))))</f>
        <v>0</v>
      </c>
      <c r="L215" s="252"/>
      <c r="M215" s="253"/>
      <c r="N215" s="254"/>
      <c r="O215" s="20" t="str">
        <f t="shared" ref="O215" si="1267">G215</f>
        <v/>
      </c>
      <c r="P215" s="59">
        <f t="shared" ref="P215" si="1268">D216</f>
        <v>0</v>
      </c>
      <c r="Q215" s="60">
        <f t="shared" si="1166"/>
        <v>0</v>
      </c>
      <c r="R215" s="60"/>
      <c r="S215" s="61" t="str">
        <f t="shared" ref="S215" si="1269">E215</f>
        <v/>
      </c>
      <c r="T215" s="60" t="str">
        <f t="shared" ref="T215" si="1270">F215</f>
        <v/>
      </c>
      <c r="U215" s="21">
        <f t="shared" ref="U215" ca="1" si="1271">A215</f>
        <v>0</v>
      </c>
      <c r="V215" s="22" t="str">
        <f t="shared" ref="V215" si="1272">C215</f>
        <v/>
      </c>
      <c r="W215" s="41"/>
    </row>
    <row r="216" spans="1:23" ht="20.100000000000001" customHeight="1" thickBot="1" x14ac:dyDescent="0.25">
      <c r="A216" s="256"/>
      <c r="B216" s="259"/>
      <c r="C216" s="262"/>
      <c r="D216" s="39"/>
      <c r="E216" s="265"/>
      <c r="F216" s="268"/>
      <c r="G216" s="250"/>
      <c r="H216" s="57"/>
      <c r="I216" s="7" t="str">
        <f ca="1">IF(H216="","",IF(VLOOKUP(H216,Geral!$B$28:$D$41,3,FALSE)="&lt;=",IF(YEAR(NOW())-YEAR(E215)&gt;VLOOKUP(H216,Geral!$B$28:$C$41,2,FALSE),"ý","þ"),IF(VLOOKUP(H216,Geral!$B$28:$D$41,3,FALSE)="&gt;=",IF(YEAR(NOW())-YEAR(E215)&lt;VLOOKUP(H216,Geral!$B$28:$C$41,2,FALSE),"ý","þ"))))</f>
        <v/>
      </c>
      <c r="J216" s="240"/>
      <c r="K216" s="29">
        <f ca="1">IF(H216="",0,IF(OR(H216 = Geral!$A$46,H216 = Geral!$A$48),Geral!$H$15,IF(YEAR(NOW())-YEAR(E215) &lt; 18,Geral!$I$15,Geral!$H$15)))</f>
        <v>0</v>
      </c>
      <c r="L216" s="194"/>
      <c r="M216" s="7" t="str">
        <f ca="1">IF(L216="","",IF(VLOOKUP($H216,Geral!$B$28:$D$41,3,FALSE)="&lt;=",IF(YEAR(NOW())-YEAR(VLOOKUP(L216,Atletas!$B$2:$D$101,3,FALSE))&gt;VLOOKUP($H216,Geral!$B$28:$C$41,2,FALSE),"ý","þ"),IF(VLOOKUP($H216,Geral!$B$28:$D$41,3,FALSE)="&gt;=",IF(YEAR(NOW())-YEAR(VLOOKUP(L216,Atletas!$B$2:$D$101,3,FALSE))&lt;VLOOKUP($H216,Geral!$B$28:$C$41,2,FALSE),"ý","þ"))))</f>
        <v/>
      </c>
      <c r="N216" s="33" t="str">
        <f>IF($L216="","",IF(IFERROR(VLOOKUP($L216,Atletas!$B$2:$F$101,2,FALSE),"") ="","Cadastro não encontrado. Digite os dados.",VLOOKUP($L216,Atletas!$B$2:$F$101,2,FALSE)))</f>
        <v/>
      </c>
      <c r="O216" s="23" t="str">
        <f t="shared" ref="O216" si="1273">G215</f>
        <v/>
      </c>
      <c r="P216" s="35">
        <f t="shared" ref="P216" si="1274">D216</f>
        <v>0</v>
      </c>
      <c r="Q216" s="8">
        <f t="shared" si="1166"/>
        <v>0</v>
      </c>
      <c r="R216" s="8">
        <f t="shared" ref="R216:R217" si="1275">L216</f>
        <v>0</v>
      </c>
      <c r="S216" s="9" t="str">
        <f t="shared" ref="S216" si="1276">E215</f>
        <v/>
      </c>
      <c r="T216" s="8" t="str">
        <f t="shared" ref="T216" si="1277">F215</f>
        <v/>
      </c>
      <c r="U216" s="10">
        <f t="shared" ref="U216" ca="1" si="1278">A215</f>
        <v>0</v>
      </c>
      <c r="V216" s="11" t="str">
        <f t="shared" ref="V216" si="1279">C215</f>
        <v/>
      </c>
      <c r="W216" s="41"/>
    </row>
    <row r="217" spans="1:23" ht="20.100000000000001" customHeight="1" thickBot="1" x14ac:dyDescent="0.25">
      <c r="A217" s="271"/>
      <c r="B217" s="272"/>
      <c r="C217" s="273"/>
      <c r="D217" s="38"/>
      <c r="E217" s="274"/>
      <c r="F217" s="275"/>
      <c r="G217" s="270"/>
      <c r="H217" s="58"/>
      <c r="I217" s="12" t="str">
        <f ca="1">IF(H217="","",IF(VLOOKUP(H217,Geral!$B$42:$D$48,3,FALSE)="&lt;=",IF(YEAR(NOW())-YEAR(E215)&gt;VLOOKUP(H217,Geral!$B$42:$C$48,2,FALSE),"ý","þ"),IF(VLOOKUP(H217,Geral!$B$42:$D$48,3,FALSE)="&gt;=",IF(YEAR(NOW())-YEAR(E215)&lt;VLOOKUP(H217,Geral!$B$42:$C$48,2,FALSE),"ý","þ"))))</f>
        <v/>
      </c>
      <c r="J217" s="241"/>
      <c r="K217" s="30">
        <f ca="1">IF(H217="",0,IF(OR(H217 = Geral!$A$46,H217 = Geral!$A$48),Geral!$H$15,IF(YEAR(NOW())-YEAR(E215) &lt; 18,Geral!$I$15,Geral!$H$15)))</f>
        <v>0</v>
      </c>
      <c r="L217" s="194"/>
      <c r="M217" s="7" t="str">
        <f ca="1">IF(L217="","",IF(VLOOKUP($H217,Geral!$B$42:$D$48,3,FALSE)="&lt;=",IF(YEAR(NOW())-YEAR(VLOOKUP(L217,Atletas!$B$2:$D$101,3,FALSE))&gt;VLOOKUP($H217,Geral!$B$42:$C$48,2,FALSE),"ý","þ"),IF(VLOOKUP($H217,Geral!$B$42:$D$48,3,FALSE)="&gt;=",IF(YEAR(NOW())-YEAR(VLOOKUP(L217,Atletas!$B$2:$D$101,3,FALSE))&lt;VLOOKUP($H217,Geral!$B$42:$C$48,2,FALSE),"ý","þ"))))</f>
        <v/>
      </c>
      <c r="N217" s="34" t="str">
        <f>IF($L217="","",IF(IFERROR(VLOOKUP($L217,Atletas!$B$2:$F$101,2,FALSE),"") ="","Cadastro não encontrado. Digite os dados.",VLOOKUP($L217,Atletas!$B$2:$F$101,2,FALSE)))</f>
        <v/>
      </c>
      <c r="O217" s="24" t="str">
        <f t="shared" ref="O217" si="1280">G215</f>
        <v/>
      </c>
      <c r="P217" s="36">
        <f t="shared" ref="P217" si="1281">D216</f>
        <v>0</v>
      </c>
      <c r="Q217" s="13">
        <f t="shared" si="1166"/>
        <v>0</v>
      </c>
      <c r="R217" s="13">
        <f t="shared" si="1275"/>
        <v>0</v>
      </c>
      <c r="S217" s="14" t="str">
        <f>E215</f>
        <v/>
      </c>
      <c r="T217" s="13" t="str">
        <f>F215</f>
        <v/>
      </c>
      <c r="U217" s="15">
        <f t="shared" ref="U217" ca="1" si="1282">A215</f>
        <v>0</v>
      </c>
      <c r="V217" s="16" t="str">
        <f t="shared" ref="V217" si="1283">C215</f>
        <v/>
      </c>
      <c r="W217" s="41"/>
    </row>
    <row r="218" spans="1:23" ht="20.100000000000001" customHeight="1" thickBot="1" x14ac:dyDescent="0.25">
      <c r="A218" s="255">
        <f t="shared" ref="A218" ca="1" si="1284">SUM(K218:K220)</f>
        <v>0</v>
      </c>
      <c r="B218" s="258">
        <v>73</v>
      </c>
      <c r="C218" s="261" t="str">
        <f>IF($D219="","",IF(IFERROR(VLOOKUP($D219,Atletas!$B$2:$F$101,5,FALSE),"") ="","CLUBE",VLOOKUP($D219,Atletas!$B$2:$F$101,5,FALSE)))</f>
        <v/>
      </c>
      <c r="D218" s="37"/>
      <c r="E218" s="264" t="str">
        <f>IF($D219="","",IF(IFERROR(VLOOKUP($D219,Atletas!$B$2:$F$101,3,FALSE),"") ="","DD/MM/AAAA",VLOOKUP($D219,Atletas!$B$2:$F$101,3,FALSE)))</f>
        <v/>
      </c>
      <c r="F218" s="267" t="str">
        <f>IF($D219="","",IF(IFERROR(VLOOKUP($D219,Atletas!$B$2:$F$101,4,FALSE),"") ="","Gênero",VLOOKUP($D219,Atletas!$B$2:$F$101,4,FALSE)))</f>
        <v/>
      </c>
      <c r="G218" s="249" t="str">
        <f>IF($D219="","",IF(IFERROR(VLOOKUP($D219,Atletas!$B$2:$F$101,2,FALSE),"") ="","Cadastro não encontrado. Digite os dados.",VLOOKUP($D219,Atletas!$B$2:$F$101,2,FALSE)))</f>
        <v/>
      </c>
      <c r="H218" s="56"/>
      <c r="I218" s="5" t="str">
        <f ca="1">IF(H218="","",IF(VLOOKUP(H218,Geral!$B$13:$D$27,3,FALSE)="&lt;=",IF(YEAR(NOW())-YEAR(E218)&gt;VLOOKUP(H218,Geral!$B$13:$C$27,2,FALSE),"ý","þ"),IF(VLOOKUP(H218,Geral!$B$13:$D$27,3,FALSE)="&gt;=",IF(YEAR(NOW())-YEAR(E218)&lt;VLOOKUP(H218,Geral!$B$13:$C$27,2,FALSE),"ý","þ"))))</f>
        <v/>
      </c>
      <c r="J218" s="239"/>
      <c r="K218" s="28">
        <f ca="1">SUM(IF(J218="Sim",IF(H218="",0,IF(OR(H218 = Geral!$A$46,H218 = Geral!$A$48),Geral!$H$13,IF(YEAR(NOW())-YEAR(E218) &lt; 18,Geral!$I$17,Geral!$H$17))),0),IF(H218="",0,IF(OR(H218 = Geral!$A$46,H218 = Geral!$A$48),Geral!$H$13,IF(YEAR(NOW())-YEAR(E218) &lt; 18,Geral!$I$13,Geral!$H$13))))</f>
        <v>0</v>
      </c>
      <c r="L218" s="252"/>
      <c r="M218" s="253"/>
      <c r="N218" s="254"/>
      <c r="O218" s="20" t="str">
        <f t="shared" ref="O218" si="1285">G218</f>
        <v/>
      </c>
      <c r="P218" s="59">
        <f t="shared" ref="P218" si="1286">D219</f>
        <v>0</v>
      </c>
      <c r="Q218" s="60">
        <f t="shared" si="1166"/>
        <v>0</v>
      </c>
      <c r="R218" s="60"/>
      <c r="S218" s="61" t="str">
        <f t="shared" ref="S218" si="1287">E218</f>
        <v/>
      </c>
      <c r="T218" s="60" t="str">
        <f t="shared" ref="T218" si="1288">F218</f>
        <v/>
      </c>
      <c r="U218" s="21">
        <f t="shared" ref="U218" ca="1" si="1289">A218</f>
        <v>0</v>
      </c>
      <c r="V218" s="22" t="str">
        <f t="shared" ref="V218" si="1290">C218</f>
        <v/>
      </c>
      <c r="W218" s="41"/>
    </row>
    <row r="219" spans="1:23" ht="20.100000000000001" customHeight="1" thickBot="1" x14ac:dyDescent="0.25">
      <c r="A219" s="256"/>
      <c r="B219" s="259"/>
      <c r="C219" s="262"/>
      <c r="D219" s="39"/>
      <c r="E219" s="265"/>
      <c r="F219" s="268"/>
      <c r="G219" s="250"/>
      <c r="H219" s="57"/>
      <c r="I219" s="7" t="str">
        <f ca="1">IF(H219="","",IF(VLOOKUP(H219,Geral!$B$28:$D$41,3,FALSE)="&lt;=",IF(YEAR(NOW())-YEAR(E218)&gt;VLOOKUP(H219,Geral!$B$28:$C$41,2,FALSE),"ý","þ"),IF(VLOOKUP(H219,Geral!$B$28:$D$41,3,FALSE)="&gt;=",IF(YEAR(NOW())-YEAR(E218)&lt;VLOOKUP(H219,Geral!$B$28:$C$41,2,FALSE),"ý","þ"))))</f>
        <v/>
      </c>
      <c r="J219" s="240"/>
      <c r="K219" s="29">
        <f ca="1">IF(H219="",0,IF(OR(H219 = Geral!$A$46,H219 = Geral!$A$48),Geral!$H$15,IF(YEAR(NOW())-YEAR(E218) &lt; 18,Geral!$I$15,Geral!$H$15)))</f>
        <v>0</v>
      </c>
      <c r="L219" s="194"/>
      <c r="M219" s="7" t="str">
        <f ca="1">IF(L219="","",IF(VLOOKUP($H219,Geral!$B$28:$D$41,3,FALSE)="&lt;=",IF(YEAR(NOW())-YEAR(VLOOKUP(L219,Atletas!$B$2:$D$101,3,FALSE))&gt;VLOOKUP($H219,Geral!$B$28:$C$41,2,FALSE),"ý","þ"),IF(VLOOKUP($H219,Geral!$B$28:$D$41,3,FALSE)="&gt;=",IF(YEAR(NOW())-YEAR(VLOOKUP(L219,Atletas!$B$2:$D$101,3,FALSE))&lt;VLOOKUP($H219,Geral!$B$28:$C$41,2,FALSE),"ý","þ"))))</f>
        <v/>
      </c>
      <c r="N219" s="33" t="str">
        <f>IF($L219="","",IF(IFERROR(VLOOKUP($L219,Atletas!$B$2:$F$101,2,FALSE),"") ="","Cadastro não encontrado. Digite os dados.",VLOOKUP($L219,Atletas!$B$2:$F$101,2,FALSE)))</f>
        <v/>
      </c>
      <c r="O219" s="23" t="str">
        <f t="shared" ref="O219" si="1291">G218</f>
        <v/>
      </c>
      <c r="P219" s="35">
        <f t="shared" ref="P219" si="1292">D219</f>
        <v>0</v>
      </c>
      <c r="Q219" s="8">
        <f t="shared" si="1166"/>
        <v>0</v>
      </c>
      <c r="R219" s="8">
        <f t="shared" ref="R219:R220" si="1293">L219</f>
        <v>0</v>
      </c>
      <c r="S219" s="9" t="str">
        <f t="shared" ref="S219" si="1294">E218</f>
        <v/>
      </c>
      <c r="T219" s="8" t="str">
        <f t="shared" ref="T219" si="1295">F218</f>
        <v/>
      </c>
      <c r="U219" s="10">
        <f t="shared" ref="U219" ca="1" si="1296">A218</f>
        <v>0</v>
      </c>
      <c r="V219" s="11" t="str">
        <f t="shared" ref="V219" si="1297">C218</f>
        <v/>
      </c>
      <c r="W219" s="41"/>
    </row>
    <row r="220" spans="1:23" ht="20.100000000000001" customHeight="1" thickBot="1" x14ac:dyDescent="0.25">
      <c r="A220" s="271"/>
      <c r="B220" s="272"/>
      <c r="C220" s="273"/>
      <c r="D220" s="38"/>
      <c r="E220" s="274"/>
      <c r="F220" s="275"/>
      <c r="G220" s="270"/>
      <c r="H220" s="58"/>
      <c r="I220" s="12" t="str">
        <f ca="1">IF(H220="","",IF(VLOOKUP(H220,Geral!$B$42:$D$48,3,FALSE)="&lt;=",IF(YEAR(NOW())-YEAR(E218)&gt;VLOOKUP(H220,Geral!$B$42:$C$48,2,FALSE),"ý","þ"),IF(VLOOKUP(H220,Geral!$B$42:$D$48,3,FALSE)="&gt;=",IF(YEAR(NOW())-YEAR(E218)&lt;VLOOKUP(H220,Geral!$B$42:$C$48,2,FALSE),"ý","þ"))))</f>
        <v/>
      </c>
      <c r="J220" s="241"/>
      <c r="K220" s="30">
        <f ca="1">IF(H220="",0,IF(OR(H220 = Geral!$A$46,H220 = Geral!$A$48),Geral!$H$15,IF(YEAR(NOW())-YEAR(E218) &lt; 18,Geral!$I$15,Geral!$H$15)))</f>
        <v>0</v>
      </c>
      <c r="L220" s="194"/>
      <c r="M220" s="7" t="str">
        <f ca="1">IF(L220="","",IF(VLOOKUP($H220,Geral!$B$42:$D$48,3,FALSE)="&lt;=",IF(YEAR(NOW())-YEAR(VLOOKUP(L220,Atletas!$B$2:$D$101,3,FALSE))&gt;VLOOKUP($H220,Geral!$B$42:$C$48,2,FALSE),"ý","þ"),IF(VLOOKUP($H220,Geral!$B$42:$D$48,3,FALSE)="&gt;=",IF(YEAR(NOW())-YEAR(VLOOKUP(L220,Atletas!$B$2:$D$101,3,FALSE))&lt;VLOOKUP($H220,Geral!$B$42:$C$48,2,FALSE),"ý","þ"))))</f>
        <v/>
      </c>
      <c r="N220" s="34" t="str">
        <f>IF($L220="","",IF(IFERROR(VLOOKUP($L220,Atletas!$B$2:$F$101,2,FALSE),"") ="","Cadastro não encontrado. Digite os dados.",VLOOKUP($L220,Atletas!$B$2:$F$101,2,FALSE)))</f>
        <v/>
      </c>
      <c r="O220" s="24" t="str">
        <f t="shared" ref="O220" si="1298">G218</f>
        <v/>
      </c>
      <c r="P220" s="36">
        <f t="shared" ref="P220" si="1299">D219</f>
        <v>0</v>
      </c>
      <c r="Q220" s="13">
        <f t="shared" si="1166"/>
        <v>0</v>
      </c>
      <c r="R220" s="13">
        <f t="shared" si="1293"/>
        <v>0</v>
      </c>
      <c r="S220" s="14" t="str">
        <f>E218</f>
        <v/>
      </c>
      <c r="T220" s="13" t="str">
        <f>F218</f>
        <v/>
      </c>
      <c r="U220" s="15">
        <f t="shared" ref="U220" ca="1" si="1300">A218</f>
        <v>0</v>
      </c>
      <c r="V220" s="16" t="str">
        <f t="shared" ref="V220" si="1301">C218</f>
        <v/>
      </c>
      <c r="W220" s="41"/>
    </row>
    <row r="221" spans="1:23" ht="20.100000000000001" customHeight="1" thickBot="1" x14ac:dyDescent="0.25">
      <c r="A221" s="255">
        <f t="shared" ref="A221" ca="1" si="1302">SUM(K221:K223)</f>
        <v>0</v>
      </c>
      <c r="B221" s="258">
        <v>74</v>
      </c>
      <c r="C221" s="261" t="str">
        <f>IF($D222="","",IF(IFERROR(VLOOKUP($D222,Atletas!$B$2:$F$101,5,FALSE),"") ="","CLUBE",VLOOKUP($D222,Atletas!$B$2:$F$101,5,FALSE)))</f>
        <v/>
      </c>
      <c r="D221" s="37"/>
      <c r="E221" s="264" t="str">
        <f>IF($D222="","",IF(IFERROR(VLOOKUP($D222,Atletas!$B$2:$F$101,3,FALSE),"") ="","DD/MM/AAAA",VLOOKUP($D222,Atletas!$B$2:$F$101,3,FALSE)))</f>
        <v/>
      </c>
      <c r="F221" s="267" t="str">
        <f>IF($D222="","",IF(IFERROR(VLOOKUP($D222,Atletas!$B$2:$F$101,4,FALSE),"") ="","Gênero",VLOOKUP($D222,Atletas!$B$2:$F$101,4,FALSE)))</f>
        <v/>
      </c>
      <c r="G221" s="249" t="str">
        <f>IF($D222="","",IF(IFERROR(VLOOKUP($D222,Atletas!$B$2:$F$101,2,FALSE),"") ="","Cadastro não encontrado. Digite os dados.",VLOOKUP($D222,Atletas!$B$2:$F$101,2,FALSE)))</f>
        <v/>
      </c>
      <c r="H221" s="56"/>
      <c r="I221" s="5" t="str">
        <f ca="1">IF(H221="","",IF(VLOOKUP(H221,Geral!$B$13:$D$27,3,FALSE)="&lt;=",IF(YEAR(NOW())-YEAR(E221)&gt;VLOOKUP(H221,Geral!$B$13:$C$27,2,FALSE),"ý","þ"),IF(VLOOKUP(H221,Geral!$B$13:$D$27,3,FALSE)="&gt;=",IF(YEAR(NOW())-YEAR(E221)&lt;VLOOKUP(H221,Geral!$B$13:$C$27,2,FALSE),"ý","þ"))))</f>
        <v/>
      </c>
      <c r="J221" s="239"/>
      <c r="K221" s="28">
        <f ca="1">SUM(IF(J221="Sim",IF(H221="",0,IF(OR(H221 = Geral!$A$46,H221 = Geral!$A$48),Geral!$H$13,IF(YEAR(NOW())-YEAR(E221) &lt; 18,Geral!$I$17,Geral!$H$17))),0),IF(H221="",0,IF(OR(H221 = Geral!$A$46,H221 = Geral!$A$48),Geral!$H$13,IF(YEAR(NOW())-YEAR(E221) &lt; 18,Geral!$I$13,Geral!$H$13))))</f>
        <v>0</v>
      </c>
      <c r="L221" s="252"/>
      <c r="M221" s="253"/>
      <c r="N221" s="254"/>
      <c r="O221" s="20" t="str">
        <f t="shared" ref="O221" si="1303">G221</f>
        <v/>
      </c>
      <c r="P221" s="59">
        <f t="shared" ref="P221" si="1304">D222</f>
        <v>0</v>
      </c>
      <c r="Q221" s="60">
        <f t="shared" si="1166"/>
        <v>0</v>
      </c>
      <c r="R221" s="60"/>
      <c r="S221" s="61" t="str">
        <f t="shared" ref="S221" si="1305">E221</f>
        <v/>
      </c>
      <c r="T221" s="60" t="str">
        <f t="shared" ref="T221" si="1306">F221</f>
        <v/>
      </c>
      <c r="U221" s="21">
        <f t="shared" ref="U221" ca="1" si="1307">A221</f>
        <v>0</v>
      </c>
      <c r="V221" s="22" t="str">
        <f t="shared" ref="V221" si="1308">C221</f>
        <v/>
      </c>
      <c r="W221" s="41"/>
    </row>
    <row r="222" spans="1:23" ht="20.100000000000001" customHeight="1" thickBot="1" x14ac:dyDescent="0.25">
      <c r="A222" s="256"/>
      <c r="B222" s="259"/>
      <c r="C222" s="262"/>
      <c r="D222" s="39"/>
      <c r="E222" s="265"/>
      <c r="F222" s="268"/>
      <c r="G222" s="250"/>
      <c r="H222" s="57"/>
      <c r="I222" s="7" t="str">
        <f ca="1">IF(H222="","",IF(VLOOKUP(H222,Geral!$B$28:$D$41,3,FALSE)="&lt;=",IF(YEAR(NOW())-YEAR(E221)&gt;VLOOKUP(H222,Geral!$B$28:$C$41,2,FALSE),"ý","þ"),IF(VLOOKUP(H222,Geral!$B$28:$D$41,3,FALSE)="&gt;=",IF(YEAR(NOW())-YEAR(E221)&lt;VLOOKUP(H222,Geral!$B$28:$C$41,2,FALSE),"ý","þ"))))</f>
        <v/>
      </c>
      <c r="J222" s="240"/>
      <c r="K222" s="29">
        <f ca="1">IF(H222="",0,IF(OR(H222 = Geral!$A$46,H222 = Geral!$A$48),Geral!$H$15,IF(YEAR(NOW())-YEAR(E221) &lt; 18,Geral!$I$15,Geral!$H$15)))</f>
        <v>0</v>
      </c>
      <c r="L222" s="194"/>
      <c r="M222" s="7" t="str">
        <f ca="1">IF(L222="","",IF(VLOOKUP($H222,Geral!$B$28:$D$41,3,FALSE)="&lt;=",IF(YEAR(NOW())-YEAR(VLOOKUP(L222,Atletas!$B$2:$D$101,3,FALSE))&gt;VLOOKUP($H222,Geral!$B$28:$C$41,2,FALSE),"ý","þ"),IF(VLOOKUP($H222,Geral!$B$28:$D$41,3,FALSE)="&gt;=",IF(YEAR(NOW())-YEAR(VLOOKUP(L222,Atletas!$B$2:$D$101,3,FALSE))&lt;VLOOKUP($H222,Geral!$B$28:$C$41,2,FALSE),"ý","þ"))))</f>
        <v/>
      </c>
      <c r="N222" s="33" t="str">
        <f>IF($L222="","",IF(IFERROR(VLOOKUP($L222,Atletas!$B$2:$F$101,2,FALSE),"") ="","Cadastro não encontrado. Digite os dados.",VLOOKUP($L222,Atletas!$B$2:$F$101,2,FALSE)))</f>
        <v/>
      </c>
      <c r="O222" s="23" t="str">
        <f t="shared" ref="O222" si="1309">G221</f>
        <v/>
      </c>
      <c r="P222" s="35">
        <f t="shared" ref="P222" si="1310">D222</f>
        <v>0</v>
      </c>
      <c r="Q222" s="8">
        <f t="shared" si="1166"/>
        <v>0</v>
      </c>
      <c r="R222" s="8">
        <f t="shared" ref="R222:R223" si="1311">L222</f>
        <v>0</v>
      </c>
      <c r="S222" s="9" t="str">
        <f t="shared" ref="S222" si="1312">E221</f>
        <v/>
      </c>
      <c r="T222" s="8" t="str">
        <f t="shared" ref="T222" si="1313">F221</f>
        <v/>
      </c>
      <c r="U222" s="10">
        <f t="shared" ref="U222" ca="1" si="1314">A221</f>
        <v>0</v>
      </c>
      <c r="V222" s="11" t="str">
        <f t="shared" ref="V222" si="1315">C221</f>
        <v/>
      </c>
      <c r="W222" s="41"/>
    </row>
    <row r="223" spans="1:23" ht="20.100000000000001" customHeight="1" thickBot="1" x14ac:dyDescent="0.25">
      <c r="A223" s="271"/>
      <c r="B223" s="272"/>
      <c r="C223" s="273"/>
      <c r="D223" s="38"/>
      <c r="E223" s="274"/>
      <c r="F223" s="275"/>
      <c r="G223" s="270"/>
      <c r="H223" s="58"/>
      <c r="I223" s="12" t="str">
        <f ca="1">IF(H223="","",IF(VLOOKUP(H223,Geral!$B$42:$D$48,3,FALSE)="&lt;=",IF(YEAR(NOW())-YEAR(E221)&gt;VLOOKUP(H223,Geral!$B$42:$C$48,2,FALSE),"ý","þ"),IF(VLOOKUP(H223,Geral!$B$42:$D$48,3,FALSE)="&gt;=",IF(YEAR(NOW())-YEAR(E221)&lt;VLOOKUP(H223,Geral!$B$42:$C$48,2,FALSE),"ý","þ"))))</f>
        <v/>
      </c>
      <c r="J223" s="241"/>
      <c r="K223" s="30">
        <f ca="1">IF(H223="",0,IF(OR(H223 = Geral!$A$46,H223 = Geral!$A$48),Geral!$H$15,IF(YEAR(NOW())-YEAR(E221) &lt; 18,Geral!$I$15,Geral!$H$15)))</f>
        <v>0</v>
      </c>
      <c r="L223" s="194"/>
      <c r="M223" s="7" t="str">
        <f ca="1">IF(L223="","",IF(VLOOKUP($H223,Geral!$B$42:$D$48,3,FALSE)="&lt;=",IF(YEAR(NOW())-YEAR(VLOOKUP(L223,Atletas!$B$2:$D$101,3,FALSE))&gt;VLOOKUP($H223,Geral!$B$42:$C$48,2,FALSE),"ý","þ"),IF(VLOOKUP($H223,Geral!$B$42:$D$48,3,FALSE)="&gt;=",IF(YEAR(NOW())-YEAR(VLOOKUP(L223,Atletas!$B$2:$D$101,3,FALSE))&lt;VLOOKUP($H223,Geral!$B$42:$C$48,2,FALSE),"ý","þ"))))</f>
        <v/>
      </c>
      <c r="N223" s="34" t="str">
        <f>IF($L223="","",IF(IFERROR(VLOOKUP($L223,Atletas!$B$2:$F$101,2,FALSE),"") ="","Cadastro não encontrado. Digite os dados.",VLOOKUP($L223,Atletas!$B$2:$F$101,2,FALSE)))</f>
        <v/>
      </c>
      <c r="O223" s="24" t="str">
        <f t="shared" ref="O223" si="1316">G221</f>
        <v/>
      </c>
      <c r="P223" s="36">
        <f t="shared" ref="P223" si="1317">D222</f>
        <v>0</v>
      </c>
      <c r="Q223" s="13">
        <f t="shared" si="1166"/>
        <v>0</v>
      </c>
      <c r="R223" s="13">
        <f t="shared" si="1311"/>
        <v>0</v>
      </c>
      <c r="S223" s="14" t="str">
        <f>E221</f>
        <v/>
      </c>
      <c r="T223" s="13" t="str">
        <f>F221</f>
        <v/>
      </c>
      <c r="U223" s="15">
        <f t="shared" ref="U223" ca="1" si="1318">A221</f>
        <v>0</v>
      </c>
      <c r="V223" s="16" t="str">
        <f t="shared" ref="V223" si="1319">C221</f>
        <v/>
      </c>
      <c r="W223" s="41"/>
    </row>
    <row r="224" spans="1:23" ht="20.100000000000001" customHeight="1" thickBot="1" x14ac:dyDescent="0.25">
      <c r="A224" s="255">
        <f t="shared" ref="A224" ca="1" si="1320">SUM(K224:K226)</f>
        <v>0</v>
      </c>
      <c r="B224" s="258">
        <v>75</v>
      </c>
      <c r="C224" s="261" t="str">
        <f>IF($D225="","",IF(IFERROR(VLOOKUP($D225,Atletas!$B$2:$F$101,5,FALSE),"") ="","CLUBE",VLOOKUP($D225,Atletas!$B$2:$F$101,5,FALSE)))</f>
        <v/>
      </c>
      <c r="D224" s="37"/>
      <c r="E224" s="264" t="str">
        <f>IF($D225="","",IF(IFERROR(VLOOKUP($D225,Atletas!$B$2:$F$101,3,FALSE),"") ="","DD/MM/AAAA",VLOOKUP($D225,Atletas!$B$2:$F$101,3,FALSE)))</f>
        <v/>
      </c>
      <c r="F224" s="267" t="str">
        <f>IF($D225="","",IF(IFERROR(VLOOKUP($D225,Atletas!$B$2:$F$101,4,FALSE),"") ="","Gênero",VLOOKUP($D225,Atletas!$B$2:$F$101,4,FALSE)))</f>
        <v/>
      </c>
      <c r="G224" s="249" t="str">
        <f>IF($D225="","",IF(IFERROR(VLOOKUP($D225,Atletas!$B$2:$F$101,2,FALSE),"") ="","Cadastro não encontrado. Digite os dados.",VLOOKUP($D225,Atletas!$B$2:$F$101,2,FALSE)))</f>
        <v/>
      </c>
      <c r="H224" s="56"/>
      <c r="I224" s="5" t="str">
        <f ca="1">IF(H224="","",IF(VLOOKUP(H224,Geral!$B$13:$D$27,3,FALSE)="&lt;=",IF(YEAR(NOW())-YEAR(E224)&gt;VLOOKUP(H224,Geral!$B$13:$C$27,2,FALSE),"ý","þ"),IF(VLOOKUP(H224,Geral!$B$13:$D$27,3,FALSE)="&gt;=",IF(YEAR(NOW())-YEAR(E224)&lt;VLOOKUP(H224,Geral!$B$13:$C$27,2,FALSE),"ý","þ"))))</f>
        <v/>
      </c>
      <c r="J224" s="239"/>
      <c r="K224" s="28">
        <f ca="1">SUM(IF(J224="Sim",IF(H224="",0,IF(OR(H224 = Geral!$A$46,H224 = Geral!$A$48),Geral!$H$13,IF(YEAR(NOW())-YEAR(E224) &lt; 18,Geral!$I$17,Geral!$H$17))),0),IF(H224="",0,IF(OR(H224 = Geral!$A$46,H224 = Geral!$A$48),Geral!$H$13,IF(YEAR(NOW())-YEAR(E224) &lt; 18,Geral!$I$13,Geral!$H$13))))</f>
        <v>0</v>
      </c>
      <c r="L224" s="252"/>
      <c r="M224" s="253"/>
      <c r="N224" s="254"/>
      <c r="O224" s="20" t="str">
        <f t="shared" ref="O224" si="1321">G224</f>
        <v/>
      </c>
      <c r="P224" s="59">
        <f t="shared" ref="P224" si="1322">D225</f>
        <v>0</v>
      </c>
      <c r="Q224" s="60">
        <f t="shared" si="1166"/>
        <v>0</v>
      </c>
      <c r="R224" s="60"/>
      <c r="S224" s="61" t="str">
        <f t="shared" ref="S224" si="1323">E224</f>
        <v/>
      </c>
      <c r="T224" s="60" t="str">
        <f t="shared" ref="T224" si="1324">F224</f>
        <v/>
      </c>
      <c r="U224" s="21">
        <f t="shared" ref="U224" ca="1" si="1325">A224</f>
        <v>0</v>
      </c>
      <c r="V224" s="22" t="str">
        <f t="shared" ref="V224" si="1326">C224</f>
        <v/>
      </c>
      <c r="W224" s="41"/>
    </row>
    <row r="225" spans="1:23" ht="20.100000000000001" customHeight="1" thickBot="1" x14ac:dyDescent="0.25">
      <c r="A225" s="256"/>
      <c r="B225" s="259"/>
      <c r="C225" s="262"/>
      <c r="D225" s="39"/>
      <c r="E225" s="265"/>
      <c r="F225" s="268"/>
      <c r="G225" s="250"/>
      <c r="H225" s="57"/>
      <c r="I225" s="7" t="str">
        <f ca="1">IF(H225="","",IF(VLOOKUP(H225,Geral!$B$28:$D$41,3,FALSE)="&lt;=",IF(YEAR(NOW())-YEAR(E224)&gt;VLOOKUP(H225,Geral!$B$28:$C$41,2,FALSE),"ý","þ"),IF(VLOOKUP(H225,Geral!$B$28:$D$41,3,FALSE)="&gt;=",IF(YEAR(NOW())-YEAR(E224)&lt;VLOOKUP(H225,Geral!$B$28:$C$41,2,FALSE),"ý","þ"))))</f>
        <v/>
      </c>
      <c r="J225" s="240"/>
      <c r="K225" s="29">
        <f ca="1">IF(H225="",0,IF(OR(H225 = Geral!$A$46,H225 = Geral!$A$48),Geral!$H$15,IF(YEAR(NOW())-YEAR(E224) &lt; 18,Geral!$I$15,Geral!$H$15)))</f>
        <v>0</v>
      </c>
      <c r="L225" s="194"/>
      <c r="M225" s="7" t="str">
        <f ca="1">IF(L225="","",IF(VLOOKUP($H225,Geral!$B$28:$D$41,3,FALSE)="&lt;=",IF(YEAR(NOW())-YEAR(VLOOKUP(L225,Atletas!$B$2:$D$101,3,FALSE))&gt;VLOOKUP($H225,Geral!$B$28:$C$41,2,FALSE),"ý","þ"),IF(VLOOKUP($H225,Geral!$B$28:$D$41,3,FALSE)="&gt;=",IF(YEAR(NOW())-YEAR(VLOOKUP(L225,Atletas!$B$2:$D$101,3,FALSE))&lt;VLOOKUP($H225,Geral!$B$28:$C$41,2,FALSE),"ý","þ"))))</f>
        <v/>
      </c>
      <c r="N225" s="33" t="str">
        <f>IF($L225="","",IF(IFERROR(VLOOKUP($L225,Atletas!$B$2:$F$101,2,FALSE),"") ="","Cadastro não encontrado. Digite os dados.",VLOOKUP($L225,Atletas!$B$2:$F$101,2,FALSE)))</f>
        <v/>
      </c>
      <c r="O225" s="23" t="str">
        <f t="shared" ref="O225" si="1327">G224</f>
        <v/>
      </c>
      <c r="P225" s="35">
        <f t="shared" ref="P225" si="1328">D225</f>
        <v>0</v>
      </c>
      <c r="Q225" s="8">
        <f t="shared" si="1166"/>
        <v>0</v>
      </c>
      <c r="R225" s="8">
        <f t="shared" ref="R225:R226" si="1329">L225</f>
        <v>0</v>
      </c>
      <c r="S225" s="9" t="str">
        <f t="shared" ref="S225" si="1330">E224</f>
        <v/>
      </c>
      <c r="T225" s="8" t="str">
        <f t="shared" ref="T225" si="1331">F224</f>
        <v/>
      </c>
      <c r="U225" s="10">
        <f t="shared" ref="U225" ca="1" si="1332">A224</f>
        <v>0</v>
      </c>
      <c r="V225" s="11" t="str">
        <f t="shared" ref="V225" si="1333">C224</f>
        <v/>
      </c>
      <c r="W225" s="41"/>
    </row>
    <row r="226" spans="1:23" ht="20.100000000000001" customHeight="1" thickBot="1" x14ac:dyDescent="0.25">
      <c r="A226" s="271"/>
      <c r="B226" s="272"/>
      <c r="C226" s="273"/>
      <c r="D226" s="38"/>
      <c r="E226" s="274"/>
      <c r="F226" s="275"/>
      <c r="G226" s="270"/>
      <c r="H226" s="58"/>
      <c r="I226" s="12" t="str">
        <f ca="1">IF(H226="","",IF(VLOOKUP(H226,Geral!$B$42:$D$48,3,FALSE)="&lt;=",IF(YEAR(NOW())-YEAR(E224)&gt;VLOOKUP(H226,Geral!$B$42:$C$48,2,FALSE),"ý","þ"),IF(VLOOKUP(H226,Geral!$B$42:$D$48,3,FALSE)="&gt;=",IF(YEAR(NOW())-YEAR(E224)&lt;VLOOKUP(H226,Geral!$B$42:$C$48,2,FALSE),"ý","þ"))))</f>
        <v/>
      </c>
      <c r="J226" s="241"/>
      <c r="K226" s="30">
        <f ca="1">IF(H226="",0,IF(OR(H226 = Geral!$A$46,H226 = Geral!$A$48),Geral!$H$15,IF(YEAR(NOW())-YEAR(E224) &lt; 18,Geral!$I$15,Geral!$H$15)))</f>
        <v>0</v>
      </c>
      <c r="L226" s="194"/>
      <c r="M226" s="7" t="str">
        <f ca="1">IF(L226="","",IF(VLOOKUP($H226,Geral!$B$42:$D$48,3,FALSE)="&lt;=",IF(YEAR(NOW())-YEAR(VLOOKUP(L226,Atletas!$B$2:$D$101,3,FALSE))&gt;VLOOKUP($H226,Geral!$B$42:$C$48,2,FALSE),"ý","þ"),IF(VLOOKUP($H226,Geral!$B$42:$D$48,3,FALSE)="&gt;=",IF(YEAR(NOW())-YEAR(VLOOKUP(L226,Atletas!$B$2:$D$101,3,FALSE))&lt;VLOOKUP($H226,Geral!$B$42:$C$48,2,FALSE),"ý","þ"))))</f>
        <v/>
      </c>
      <c r="N226" s="34" t="str">
        <f>IF($L226="","",IF(IFERROR(VLOOKUP($L226,Atletas!$B$2:$F$101,2,FALSE),"") ="","Cadastro não encontrado. Digite os dados.",VLOOKUP($L226,Atletas!$B$2:$F$101,2,FALSE)))</f>
        <v/>
      </c>
      <c r="O226" s="24" t="str">
        <f t="shared" ref="O226" si="1334">G224</f>
        <v/>
      </c>
      <c r="P226" s="36">
        <f t="shared" ref="P226" si="1335">D225</f>
        <v>0</v>
      </c>
      <c r="Q226" s="13">
        <f t="shared" si="1166"/>
        <v>0</v>
      </c>
      <c r="R226" s="13">
        <f t="shared" si="1329"/>
        <v>0</v>
      </c>
      <c r="S226" s="14" t="str">
        <f>E224</f>
        <v/>
      </c>
      <c r="T226" s="13" t="str">
        <f>F224</f>
        <v/>
      </c>
      <c r="U226" s="15">
        <f t="shared" ref="U226" ca="1" si="1336">A224</f>
        <v>0</v>
      </c>
      <c r="V226" s="16" t="str">
        <f t="shared" ref="V226" si="1337">C224</f>
        <v/>
      </c>
      <c r="W226" s="41"/>
    </row>
    <row r="227" spans="1:23" ht="20.100000000000001" customHeight="1" thickBot="1" x14ac:dyDescent="0.25">
      <c r="A227" s="255">
        <f t="shared" ref="A227" ca="1" si="1338">SUM(K227:K229)</f>
        <v>0</v>
      </c>
      <c r="B227" s="258">
        <v>76</v>
      </c>
      <c r="C227" s="261" t="str">
        <f>IF($D228="","",IF(IFERROR(VLOOKUP($D228,Atletas!$B$2:$F$101,5,FALSE),"") ="","CLUBE",VLOOKUP($D228,Atletas!$B$2:$F$101,5,FALSE)))</f>
        <v/>
      </c>
      <c r="D227" s="37"/>
      <c r="E227" s="264" t="str">
        <f>IF($D228="","",IF(IFERROR(VLOOKUP($D228,Atletas!$B$2:$F$101,3,FALSE),"") ="","DD/MM/AAAA",VLOOKUP($D228,Atletas!$B$2:$F$101,3,FALSE)))</f>
        <v/>
      </c>
      <c r="F227" s="267" t="str">
        <f>IF($D228="","",IF(IFERROR(VLOOKUP($D228,Atletas!$B$2:$F$101,4,FALSE),"") ="","Gênero",VLOOKUP($D228,Atletas!$B$2:$F$101,4,FALSE)))</f>
        <v/>
      </c>
      <c r="G227" s="249" t="str">
        <f>IF($D228="","",IF(IFERROR(VLOOKUP($D228,Atletas!$B$2:$F$101,2,FALSE),"") ="","Cadastro não encontrado. Digite os dados.",VLOOKUP($D228,Atletas!$B$2:$F$101,2,FALSE)))</f>
        <v/>
      </c>
      <c r="H227" s="56"/>
      <c r="I227" s="5" t="str">
        <f ca="1">IF(H227="","",IF(VLOOKUP(H227,Geral!$B$13:$D$27,3,FALSE)="&lt;=",IF(YEAR(NOW())-YEAR(E227)&gt;VLOOKUP(H227,Geral!$B$13:$C$27,2,FALSE),"ý","þ"),IF(VLOOKUP(H227,Geral!$B$13:$D$27,3,FALSE)="&gt;=",IF(YEAR(NOW())-YEAR(E227)&lt;VLOOKUP(H227,Geral!$B$13:$C$27,2,FALSE),"ý","þ"))))</f>
        <v/>
      </c>
      <c r="J227" s="239"/>
      <c r="K227" s="28">
        <f ca="1">SUM(IF(J227="Sim",IF(H227="",0,IF(OR(H227 = Geral!$A$46,H227 = Geral!$A$48),Geral!$H$13,IF(YEAR(NOW())-YEAR(E227) &lt; 18,Geral!$I$17,Geral!$H$17))),0),IF(H227="",0,IF(OR(H227 = Geral!$A$46,H227 = Geral!$A$48),Geral!$H$13,IF(YEAR(NOW())-YEAR(E227) &lt; 18,Geral!$I$13,Geral!$H$13))))</f>
        <v>0</v>
      </c>
      <c r="L227" s="252"/>
      <c r="M227" s="253"/>
      <c r="N227" s="254"/>
      <c r="O227" s="20" t="str">
        <f t="shared" ref="O227" si="1339">G227</f>
        <v/>
      </c>
      <c r="P227" s="59">
        <f t="shared" ref="P227" si="1340">D228</f>
        <v>0</v>
      </c>
      <c r="Q227" s="60">
        <f t="shared" si="1166"/>
        <v>0</v>
      </c>
      <c r="R227" s="60"/>
      <c r="S227" s="61" t="str">
        <f t="shared" ref="S227" si="1341">E227</f>
        <v/>
      </c>
      <c r="T227" s="60" t="str">
        <f t="shared" ref="T227" si="1342">F227</f>
        <v/>
      </c>
      <c r="U227" s="21">
        <f t="shared" ref="U227" ca="1" si="1343">A227</f>
        <v>0</v>
      </c>
      <c r="V227" s="22" t="str">
        <f t="shared" ref="V227" si="1344">C227</f>
        <v/>
      </c>
      <c r="W227" s="41"/>
    </row>
    <row r="228" spans="1:23" ht="20.100000000000001" customHeight="1" thickBot="1" x14ac:dyDescent="0.25">
      <c r="A228" s="256"/>
      <c r="B228" s="259"/>
      <c r="C228" s="262"/>
      <c r="D228" s="39"/>
      <c r="E228" s="265"/>
      <c r="F228" s="268"/>
      <c r="G228" s="250"/>
      <c r="H228" s="57"/>
      <c r="I228" s="7" t="str">
        <f ca="1">IF(H228="","",IF(VLOOKUP(H228,Geral!$B$28:$D$41,3,FALSE)="&lt;=",IF(YEAR(NOW())-YEAR(E227)&gt;VLOOKUP(H228,Geral!$B$28:$C$41,2,FALSE),"ý","þ"),IF(VLOOKUP(H228,Geral!$B$28:$D$41,3,FALSE)="&gt;=",IF(YEAR(NOW())-YEAR(E227)&lt;VLOOKUP(H228,Geral!$B$28:$C$41,2,FALSE),"ý","þ"))))</f>
        <v/>
      </c>
      <c r="J228" s="240"/>
      <c r="K228" s="29">
        <f ca="1">IF(H228="",0,IF(OR(H228 = Geral!$A$46,H228 = Geral!$A$48),Geral!$H$15,IF(YEAR(NOW())-YEAR(E227) &lt; 18,Geral!$I$15,Geral!$H$15)))</f>
        <v>0</v>
      </c>
      <c r="L228" s="194"/>
      <c r="M228" s="7" t="str">
        <f ca="1">IF(L228="","",IF(VLOOKUP($H228,Geral!$B$28:$D$41,3,FALSE)="&lt;=",IF(YEAR(NOW())-YEAR(VLOOKUP(L228,Atletas!$B$2:$D$101,3,FALSE))&gt;VLOOKUP($H228,Geral!$B$28:$C$41,2,FALSE),"ý","þ"),IF(VLOOKUP($H228,Geral!$B$28:$D$41,3,FALSE)="&gt;=",IF(YEAR(NOW())-YEAR(VLOOKUP(L228,Atletas!$B$2:$D$101,3,FALSE))&lt;VLOOKUP($H228,Geral!$B$28:$C$41,2,FALSE),"ý","þ"))))</f>
        <v/>
      </c>
      <c r="N228" s="33" t="str">
        <f>IF($L228="","",IF(IFERROR(VLOOKUP($L228,Atletas!$B$2:$F$101,2,FALSE),"") ="","Cadastro não encontrado. Digite os dados.",VLOOKUP($L228,Atletas!$B$2:$F$101,2,FALSE)))</f>
        <v/>
      </c>
      <c r="O228" s="23" t="str">
        <f t="shared" ref="O228" si="1345">G227</f>
        <v/>
      </c>
      <c r="P228" s="35">
        <f t="shared" ref="P228" si="1346">D228</f>
        <v>0</v>
      </c>
      <c r="Q228" s="8">
        <f t="shared" si="1166"/>
        <v>0</v>
      </c>
      <c r="R228" s="8">
        <f t="shared" ref="R228:R229" si="1347">L228</f>
        <v>0</v>
      </c>
      <c r="S228" s="9" t="str">
        <f t="shared" ref="S228" si="1348">E227</f>
        <v/>
      </c>
      <c r="T228" s="8" t="str">
        <f t="shared" ref="T228" si="1349">F227</f>
        <v/>
      </c>
      <c r="U228" s="10">
        <f t="shared" ref="U228" ca="1" si="1350">A227</f>
        <v>0</v>
      </c>
      <c r="V228" s="11" t="str">
        <f t="shared" ref="V228" si="1351">C227</f>
        <v/>
      </c>
      <c r="W228" s="41"/>
    </row>
    <row r="229" spans="1:23" ht="20.100000000000001" customHeight="1" thickBot="1" x14ac:dyDescent="0.25">
      <c r="A229" s="271"/>
      <c r="B229" s="272"/>
      <c r="C229" s="273"/>
      <c r="D229" s="38"/>
      <c r="E229" s="274"/>
      <c r="F229" s="275"/>
      <c r="G229" s="270"/>
      <c r="H229" s="58"/>
      <c r="I229" s="12" t="str">
        <f ca="1">IF(H229="","",IF(VLOOKUP(H229,Geral!$B$42:$D$48,3,FALSE)="&lt;=",IF(YEAR(NOW())-YEAR(E227)&gt;VLOOKUP(H229,Geral!$B$42:$C$48,2,FALSE),"ý","þ"),IF(VLOOKUP(H229,Geral!$B$42:$D$48,3,FALSE)="&gt;=",IF(YEAR(NOW())-YEAR(E227)&lt;VLOOKUP(H229,Geral!$B$42:$C$48,2,FALSE),"ý","þ"))))</f>
        <v/>
      </c>
      <c r="J229" s="241"/>
      <c r="K229" s="30">
        <f ca="1">IF(H229="",0,IF(OR(H229 = Geral!$A$46,H229 = Geral!$A$48),Geral!$H$15,IF(YEAR(NOW())-YEAR(E227) &lt; 18,Geral!$I$15,Geral!$H$15)))</f>
        <v>0</v>
      </c>
      <c r="L229" s="194"/>
      <c r="M229" s="7" t="str">
        <f ca="1">IF(L229="","",IF(VLOOKUP($H229,Geral!$B$42:$D$48,3,FALSE)="&lt;=",IF(YEAR(NOW())-YEAR(VLOOKUP(L229,Atletas!$B$2:$D$101,3,FALSE))&gt;VLOOKUP($H229,Geral!$B$42:$C$48,2,FALSE),"ý","þ"),IF(VLOOKUP($H229,Geral!$B$42:$D$48,3,FALSE)="&gt;=",IF(YEAR(NOW())-YEAR(VLOOKUP(L229,Atletas!$B$2:$D$101,3,FALSE))&lt;VLOOKUP($H229,Geral!$B$42:$C$48,2,FALSE),"ý","þ"))))</f>
        <v/>
      </c>
      <c r="N229" s="34" t="str">
        <f>IF($L229="","",IF(IFERROR(VLOOKUP($L229,Atletas!$B$2:$F$101,2,FALSE),"") ="","Cadastro não encontrado. Digite os dados.",VLOOKUP($L229,Atletas!$B$2:$F$101,2,FALSE)))</f>
        <v/>
      </c>
      <c r="O229" s="24" t="str">
        <f t="shared" ref="O229" si="1352">G227</f>
        <v/>
      </c>
      <c r="P229" s="36">
        <f t="shared" ref="P229" si="1353">D228</f>
        <v>0</v>
      </c>
      <c r="Q229" s="13">
        <f t="shared" si="1166"/>
        <v>0</v>
      </c>
      <c r="R229" s="13">
        <f t="shared" si="1347"/>
        <v>0</v>
      </c>
      <c r="S229" s="14" t="str">
        <f>E227</f>
        <v/>
      </c>
      <c r="T229" s="13" t="str">
        <f>F227</f>
        <v/>
      </c>
      <c r="U229" s="15">
        <f t="shared" ref="U229" ca="1" si="1354">A227</f>
        <v>0</v>
      </c>
      <c r="V229" s="16" t="str">
        <f t="shared" ref="V229" si="1355">C227</f>
        <v/>
      </c>
      <c r="W229" s="41"/>
    </row>
    <row r="230" spans="1:23" ht="20.100000000000001" customHeight="1" thickBot="1" x14ac:dyDescent="0.25">
      <c r="A230" s="255">
        <f t="shared" ref="A230" ca="1" si="1356">SUM(K230:K232)</f>
        <v>0</v>
      </c>
      <c r="B230" s="258">
        <v>77</v>
      </c>
      <c r="C230" s="261" t="str">
        <f>IF($D231="","",IF(IFERROR(VLOOKUP($D231,Atletas!$B$2:$F$101,5,FALSE),"") ="","CLUBE",VLOOKUP($D231,Atletas!$B$2:$F$101,5,FALSE)))</f>
        <v/>
      </c>
      <c r="D230" s="37"/>
      <c r="E230" s="264" t="str">
        <f>IF($D231="","",IF(IFERROR(VLOOKUP($D231,Atletas!$B$2:$F$101,3,FALSE),"") ="","DD/MM/AAAA",VLOOKUP($D231,Atletas!$B$2:$F$101,3,FALSE)))</f>
        <v/>
      </c>
      <c r="F230" s="267" t="str">
        <f>IF($D231="","",IF(IFERROR(VLOOKUP($D231,Atletas!$B$2:$F$101,4,FALSE),"") ="","Gênero",VLOOKUP($D231,Atletas!$B$2:$F$101,4,FALSE)))</f>
        <v/>
      </c>
      <c r="G230" s="249" t="str">
        <f>IF($D231="","",IF(IFERROR(VLOOKUP($D231,Atletas!$B$2:$F$101,2,FALSE),"") ="","Cadastro não encontrado. Digite os dados.",VLOOKUP($D231,Atletas!$B$2:$F$101,2,FALSE)))</f>
        <v/>
      </c>
      <c r="H230" s="56"/>
      <c r="I230" s="5" t="str">
        <f ca="1">IF(H230="","",IF(VLOOKUP(H230,Geral!$B$13:$D$27,3,FALSE)="&lt;=",IF(YEAR(NOW())-YEAR(E230)&gt;VLOOKUP(H230,Geral!$B$13:$C$27,2,FALSE),"ý","þ"),IF(VLOOKUP(H230,Geral!$B$13:$D$27,3,FALSE)="&gt;=",IF(YEAR(NOW())-YEAR(E230)&lt;VLOOKUP(H230,Geral!$B$13:$C$27,2,FALSE),"ý","þ"))))</f>
        <v/>
      </c>
      <c r="J230" s="239"/>
      <c r="K230" s="28">
        <f ca="1">SUM(IF(J230="Sim",IF(H230="",0,IF(OR(H230 = Geral!$A$46,H230 = Geral!$A$48),Geral!$H$13,IF(YEAR(NOW())-YEAR(E230) &lt; 18,Geral!$I$17,Geral!$H$17))),0),IF(H230="",0,IF(OR(H230 = Geral!$A$46,H230 = Geral!$A$48),Geral!$H$13,IF(YEAR(NOW())-YEAR(E230) &lt; 18,Geral!$I$13,Geral!$H$13))))</f>
        <v>0</v>
      </c>
      <c r="L230" s="252"/>
      <c r="M230" s="253"/>
      <c r="N230" s="254"/>
      <c r="O230" s="20" t="str">
        <f t="shared" ref="O230" si="1357">G230</f>
        <v/>
      </c>
      <c r="P230" s="59">
        <f t="shared" ref="P230" si="1358">D231</f>
        <v>0</v>
      </c>
      <c r="Q230" s="60">
        <f t="shared" si="1166"/>
        <v>0</v>
      </c>
      <c r="R230" s="60"/>
      <c r="S230" s="61" t="str">
        <f t="shared" ref="S230" si="1359">E230</f>
        <v/>
      </c>
      <c r="T230" s="60" t="str">
        <f t="shared" ref="T230" si="1360">F230</f>
        <v/>
      </c>
      <c r="U230" s="21">
        <f t="shared" ref="U230" ca="1" si="1361">A230</f>
        <v>0</v>
      </c>
      <c r="V230" s="22" t="str">
        <f t="shared" ref="V230" si="1362">C230</f>
        <v/>
      </c>
      <c r="W230" s="41"/>
    </row>
    <row r="231" spans="1:23" ht="20.100000000000001" customHeight="1" thickBot="1" x14ac:dyDescent="0.25">
      <c r="A231" s="256"/>
      <c r="B231" s="259"/>
      <c r="C231" s="262"/>
      <c r="D231" s="39"/>
      <c r="E231" s="265"/>
      <c r="F231" s="268"/>
      <c r="G231" s="250"/>
      <c r="H231" s="57"/>
      <c r="I231" s="7" t="str">
        <f ca="1">IF(H231="","",IF(VLOOKUP(H231,Geral!$B$28:$D$41,3,FALSE)="&lt;=",IF(YEAR(NOW())-YEAR(E230)&gt;VLOOKUP(H231,Geral!$B$28:$C$41,2,FALSE),"ý","þ"),IF(VLOOKUP(H231,Geral!$B$28:$D$41,3,FALSE)="&gt;=",IF(YEAR(NOW())-YEAR(E230)&lt;VLOOKUP(H231,Geral!$B$28:$C$41,2,FALSE),"ý","þ"))))</f>
        <v/>
      </c>
      <c r="J231" s="240"/>
      <c r="K231" s="29">
        <f ca="1">IF(H231="",0,IF(OR(H231 = Geral!$A$46,H231 = Geral!$A$48),Geral!$H$15,IF(YEAR(NOW())-YEAR(E230) &lt; 18,Geral!$I$15,Geral!$H$15)))</f>
        <v>0</v>
      </c>
      <c r="L231" s="194"/>
      <c r="M231" s="7" t="str">
        <f ca="1">IF(L231="","",IF(VLOOKUP($H231,Geral!$B$28:$D$41,3,FALSE)="&lt;=",IF(YEAR(NOW())-YEAR(VLOOKUP(L231,Atletas!$B$2:$D$101,3,FALSE))&gt;VLOOKUP($H231,Geral!$B$28:$C$41,2,FALSE),"ý","þ"),IF(VLOOKUP($H231,Geral!$B$28:$D$41,3,FALSE)="&gt;=",IF(YEAR(NOW())-YEAR(VLOOKUP(L231,Atletas!$B$2:$D$101,3,FALSE))&lt;VLOOKUP($H231,Geral!$B$28:$C$41,2,FALSE),"ý","þ"))))</f>
        <v/>
      </c>
      <c r="N231" s="33" t="str">
        <f>IF($L231="","",IF(IFERROR(VLOOKUP($L231,Atletas!$B$2:$F$101,2,FALSE),"") ="","Cadastro não encontrado. Digite os dados.",VLOOKUP($L231,Atletas!$B$2:$F$101,2,FALSE)))</f>
        <v/>
      </c>
      <c r="O231" s="23" t="str">
        <f t="shared" ref="O231" si="1363">G230</f>
        <v/>
      </c>
      <c r="P231" s="35">
        <f t="shared" ref="P231" si="1364">D231</f>
        <v>0</v>
      </c>
      <c r="Q231" s="8">
        <f t="shared" si="1166"/>
        <v>0</v>
      </c>
      <c r="R231" s="8">
        <f t="shared" ref="R231:R232" si="1365">L231</f>
        <v>0</v>
      </c>
      <c r="S231" s="9" t="str">
        <f t="shared" ref="S231" si="1366">E230</f>
        <v/>
      </c>
      <c r="T231" s="8" t="str">
        <f t="shared" ref="T231" si="1367">F230</f>
        <v/>
      </c>
      <c r="U231" s="10">
        <f t="shared" ref="U231" ca="1" si="1368">A230</f>
        <v>0</v>
      </c>
      <c r="V231" s="11" t="str">
        <f t="shared" ref="V231" si="1369">C230</f>
        <v/>
      </c>
      <c r="W231" s="41"/>
    </row>
    <row r="232" spans="1:23" ht="20.100000000000001" customHeight="1" thickBot="1" x14ac:dyDescent="0.25">
      <c r="A232" s="271"/>
      <c r="B232" s="272"/>
      <c r="C232" s="273"/>
      <c r="D232" s="38"/>
      <c r="E232" s="274"/>
      <c r="F232" s="275"/>
      <c r="G232" s="270"/>
      <c r="H232" s="58"/>
      <c r="I232" s="12" t="str">
        <f ca="1">IF(H232="","",IF(VLOOKUP(H232,Geral!$B$42:$D$48,3,FALSE)="&lt;=",IF(YEAR(NOW())-YEAR(E230)&gt;VLOOKUP(H232,Geral!$B$42:$C$48,2,FALSE),"ý","þ"),IF(VLOOKUP(H232,Geral!$B$42:$D$48,3,FALSE)="&gt;=",IF(YEAR(NOW())-YEAR(E230)&lt;VLOOKUP(H232,Geral!$B$42:$C$48,2,FALSE),"ý","þ"))))</f>
        <v/>
      </c>
      <c r="J232" s="241"/>
      <c r="K232" s="30">
        <f ca="1">IF(H232="",0,IF(OR(H232 = Geral!$A$46,H232 = Geral!$A$48),Geral!$H$15,IF(YEAR(NOW())-YEAR(E230) &lt; 18,Geral!$I$15,Geral!$H$15)))</f>
        <v>0</v>
      </c>
      <c r="L232" s="194"/>
      <c r="M232" s="7" t="str">
        <f ca="1">IF(L232="","",IF(VLOOKUP($H232,Geral!$B$42:$D$48,3,FALSE)="&lt;=",IF(YEAR(NOW())-YEAR(VLOOKUP(L232,Atletas!$B$2:$D$101,3,FALSE))&gt;VLOOKUP($H232,Geral!$B$42:$C$48,2,FALSE),"ý","þ"),IF(VLOOKUP($H232,Geral!$B$42:$D$48,3,FALSE)="&gt;=",IF(YEAR(NOW())-YEAR(VLOOKUP(L232,Atletas!$B$2:$D$101,3,FALSE))&lt;VLOOKUP($H232,Geral!$B$42:$C$48,2,FALSE),"ý","þ"))))</f>
        <v/>
      </c>
      <c r="N232" s="34" t="str">
        <f>IF($L232="","",IF(IFERROR(VLOOKUP($L232,Atletas!$B$2:$F$101,2,FALSE),"") ="","Cadastro não encontrado. Digite os dados.",VLOOKUP($L232,Atletas!$B$2:$F$101,2,FALSE)))</f>
        <v/>
      </c>
      <c r="O232" s="24" t="str">
        <f t="shared" ref="O232" si="1370">G230</f>
        <v/>
      </c>
      <c r="P232" s="36">
        <f t="shared" ref="P232" si="1371">D231</f>
        <v>0</v>
      </c>
      <c r="Q232" s="13">
        <f t="shared" si="1166"/>
        <v>0</v>
      </c>
      <c r="R232" s="13">
        <f t="shared" si="1365"/>
        <v>0</v>
      </c>
      <c r="S232" s="14" t="str">
        <f>E230</f>
        <v/>
      </c>
      <c r="T232" s="13" t="str">
        <f>F230</f>
        <v/>
      </c>
      <c r="U232" s="15">
        <f t="shared" ref="U232" ca="1" si="1372">A230</f>
        <v>0</v>
      </c>
      <c r="V232" s="16" t="str">
        <f t="shared" ref="V232" si="1373">C230</f>
        <v/>
      </c>
      <c r="W232" s="41"/>
    </row>
    <row r="233" spans="1:23" ht="20.100000000000001" customHeight="1" thickBot="1" x14ac:dyDescent="0.25">
      <c r="A233" s="255">
        <f t="shared" ref="A233" ca="1" si="1374">SUM(K233:K235)</f>
        <v>0</v>
      </c>
      <c r="B233" s="258">
        <v>78</v>
      </c>
      <c r="C233" s="261" t="str">
        <f>IF($D234="","",IF(IFERROR(VLOOKUP($D234,Atletas!$B$2:$F$101,5,FALSE),"") ="","CLUBE",VLOOKUP($D234,Atletas!$B$2:$F$101,5,FALSE)))</f>
        <v/>
      </c>
      <c r="D233" s="37"/>
      <c r="E233" s="264" t="str">
        <f>IF($D234="","",IF(IFERROR(VLOOKUP($D234,Atletas!$B$2:$F$101,3,FALSE),"") ="","DD/MM/AAAA",VLOOKUP($D234,Atletas!$B$2:$F$101,3,FALSE)))</f>
        <v/>
      </c>
      <c r="F233" s="267" t="str">
        <f>IF($D234="","",IF(IFERROR(VLOOKUP($D234,Atletas!$B$2:$F$101,4,FALSE),"") ="","Gênero",VLOOKUP($D234,Atletas!$B$2:$F$101,4,FALSE)))</f>
        <v/>
      </c>
      <c r="G233" s="249" t="str">
        <f>IF($D234="","",IF(IFERROR(VLOOKUP($D234,Atletas!$B$2:$F$101,2,FALSE),"") ="","Cadastro não encontrado. Digite os dados.",VLOOKUP($D234,Atletas!$B$2:$F$101,2,FALSE)))</f>
        <v/>
      </c>
      <c r="H233" s="56"/>
      <c r="I233" s="5" t="str">
        <f ca="1">IF(H233="","",IF(VLOOKUP(H233,Geral!$B$13:$D$27,3,FALSE)="&lt;=",IF(YEAR(NOW())-YEAR(E233)&gt;VLOOKUP(H233,Geral!$B$13:$C$27,2,FALSE),"ý","þ"),IF(VLOOKUP(H233,Geral!$B$13:$D$27,3,FALSE)="&gt;=",IF(YEAR(NOW())-YEAR(E233)&lt;VLOOKUP(H233,Geral!$B$13:$C$27,2,FALSE),"ý","þ"))))</f>
        <v/>
      </c>
      <c r="J233" s="239"/>
      <c r="K233" s="28">
        <f ca="1">SUM(IF(J233="Sim",IF(H233="",0,IF(OR(H233 = Geral!$A$46,H233 = Geral!$A$48),Geral!$H$13,IF(YEAR(NOW())-YEAR(E233) &lt; 18,Geral!$I$17,Geral!$H$17))),0),IF(H233="",0,IF(OR(H233 = Geral!$A$46,H233 = Geral!$A$48),Geral!$H$13,IF(YEAR(NOW())-YEAR(E233) &lt; 18,Geral!$I$13,Geral!$H$13))))</f>
        <v>0</v>
      </c>
      <c r="L233" s="252"/>
      <c r="M233" s="253"/>
      <c r="N233" s="254"/>
      <c r="O233" s="20" t="str">
        <f t="shared" ref="O233" si="1375">G233</f>
        <v/>
      </c>
      <c r="P233" s="59">
        <f t="shared" ref="P233" si="1376">D234</f>
        <v>0</v>
      </c>
      <c r="Q233" s="60">
        <f t="shared" si="1166"/>
        <v>0</v>
      </c>
      <c r="R233" s="60"/>
      <c r="S233" s="61" t="str">
        <f t="shared" ref="S233" si="1377">E233</f>
        <v/>
      </c>
      <c r="T233" s="60" t="str">
        <f t="shared" ref="T233" si="1378">F233</f>
        <v/>
      </c>
      <c r="U233" s="21">
        <f t="shared" ref="U233" ca="1" si="1379">A233</f>
        <v>0</v>
      </c>
      <c r="V233" s="22" t="str">
        <f t="shared" ref="V233" si="1380">C233</f>
        <v/>
      </c>
      <c r="W233" s="41"/>
    </row>
    <row r="234" spans="1:23" ht="20.100000000000001" customHeight="1" thickBot="1" x14ac:dyDescent="0.25">
      <c r="A234" s="256"/>
      <c r="B234" s="259"/>
      <c r="C234" s="262"/>
      <c r="D234" s="39"/>
      <c r="E234" s="265"/>
      <c r="F234" s="268"/>
      <c r="G234" s="250"/>
      <c r="H234" s="57"/>
      <c r="I234" s="7" t="str">
        <f ca="1">IF(H234="","",IF(VLOOKUP(H234,Geral!$B$28:$D$41,3,FALSE)="&lt;=",IF(YEAR(NOW())-YEAR(E233)&gt;VLOOKUP(H234,Geral!$B$28:$C$41,2,FALSE),"ý","þ"),IF(VLOOKUP(H234,Geral!$B$28:$D$41,3,FALSE)="&gt;=",IF(YEAR(NOW())-YEAR(E233)&lt;VLOOKUP(H234,Geral!$B$28:$C$41,2,FALSE),"ý","þ"))))</f>
        <v/>
      </c>
      <c r="J234" s="240"/>
      <c r="K234" s="29">
        <f ca="1">IF(H234="",0,IF(OR(H234 = Geral!$A$46,H234 = Geral!$A$48),Geral!$H$15,IF(YEAR(NOW())-YEAR(E233) &lt; 18,Geral!$I$15,Geral!$H$15)))</f>
        <v>0</v>
      </c>
      <c r="L234" s="194"/>
      <c r="M234" s="7" t="str">
        <f ca="1">IF(L234="","",IF(VLOOKUP($H234,Geral!$B$28:$D$41,3,FALSE)="&lt;=",IF(YEAR(NOW())-YEAR(VLOOKUP(L234,Atletas!$B$2:$D$101,3,FALSE))&gt;VLOOKUP($H234,Geral!$B$28:$C$41,2,FALSE),"ý","þ"),IF(VLOOKUP($H234,Geral!$B$28:$D$41,3,FALSE)="&gt;=",IF(YEAR(NOW())-YEAR(VLOOKUP(L234,Atletas!$B$2:$D$101,3,FALSE))&lt;VLOOKUP($H234,Geral!$B$28:$C$41,2,FALSE),"ý","þ"))))</f>
        <v/>
      </c>
      <c r="N234" s="33" t="str">
        <f>IF($L234="","",IF(IFERROR(VLOOKUP($L234,Atletas!$B$2:$F$101,2,FALSE),"") ="","Cadastro não encontrado. Digite os dados.",VLOOKUP($L234,Atletas!$B$2:$F$101,2,FALSE)))</f>
        <v/>
      </c>
      <c r="O234" s="23" t="str">
        <f t="shared" ref="O234" si="1381">G233</f>
        <v/>
      </c>
      <c r="P234" s="35">
        <f t="shared" ref="P234" si="1382">D234</f>
        <v>0</v>
      </c>
      <c r="Q234" s="8">
        <f t="shared" si="1166"/>
        <v>0</v>
      </c>
      <c r="R234" s="8">
        <f t="shared" ref="R234:R235" si="1383">L234</f>
        <v>0</v>
      </c>
      <c r="S234" s="9" t="str">
        <f t="shared" ref="S234" si="1384">E233</f>
        <v/>
      </c>
      <c r="T234" s="8" t="str">
        <f t="shared" ref="T234" si="1385">F233</f>
        <v/>
      </c>
      <c r="U234" s="10">
        <f t="shared" ref="U234" ca="1" si="1386">A233</f>
        <v>0</v>
      </c>
      <c r="V234" s="11" t="str">
        <f t="shared" ref="V234" si="1387">C233</f>
        <v/>
      </c>
      <c r="W234" s="41"/>
    </row>
    <row r="235" spans="1:23" ht="20.100000000000001" customHeight="1" thickBot="1" x14ac:dyDescent="0.25">
      <c r="A235" s="271"/>
      <c r="B235" s="272"/>
      <c r="C235" s="273"/>
      <c r="D235" s="38"/>
      <c r="E235" s="274"/>
      <c r="F235" s="275"/>
      <c r="G235" s="270"/>
      <c r="H235" s="58"/>
      <c r="I235" s="12" t="str">
        <f ca="1">IF(H235="","",IF(VLOOKUP(H235,Geral!$B$42:$D$48,3,FALSE)="&lt;=",IF(YEAR(NOW())-YEAR(E233)&gt;VLOOKUP(H235,Geral!$B$42:$C$48,2,FALSE),"ý","þ"),IF(VLOOKUP(H235,Geral!$B$42:$D$48,3,FALSE)="&gt;=",IF(YEAR(NOW())-YEAR(E233)&lt;VLOOKUP(H235,Geral!$B$42:$C$48,2,FALSE),"ý","þ"))))</f>
        <v/>
      </c>
      <c r="J235" s="241"/>
      <c r="K235" s="30">
        <f ca="1">IF(H235="",0,IF(OR(H235 = Geral!$A$46,H235 = Geral!$A$48),Geral!$H$15,IF(YEAR(NOW())-YEAR(E233) &lt; 18,Geral!$I$15,Geral!$H$15)))</f>
        <v>0</v>
      </c>
      <c r="L235" s="194"/>
      <c r="M235" s="7" t="str">
        <f ca="1">IF(L235="","",IF(VLOOKUP($H235,Geral!$B$42:$D$48,3,FALSE)="&lt;=",IF(YEAR(NOW())-YEAR(VLOOKUP(L235,Atletas!$B$2:$D$101,3,FALSE))&gt;VLOOKUP($H235,Geral!$B$42:$C$48,2,FALSE),"ý","þ"),IF(VLOOKUP($H235,Geral!$B$42:$D$48,3,FALSE)="&gt;=",IF(YEAR(NOW())-YEAR(VLOOKUP(L235,Atletas!$B$2:$D$101,3,FALSE))&lt;VLOOKUP($H235,Geral!$B$42:$C$48,2,FALSE),"ý","þ"))))</f>
        <v/>
      </c>
      <c r="N235" s="34" t="str">
        <f>IF($L235="","",IF(IFERROR(VLOOKUP($L235,Atletas!$B$2:$F$101,2,FALSE),"") ="","Cadastro não encontrado. Digite os dados.",VLOOKUP($L235,Atletas!$B$2:$F$101,2,FALSE)))</f>
        <v/>
      </c>
      <c r="O235" s="24" t="str">
        <f t="shared" ref="O235" si="1388">G233</f>
        <v/>
      </c>
      <c r="P235" s="36">
        <f t="shared" ref="P235" si="1389">D234</f>
        <v>0</v>
      </c>
      <c r="Q235" s="13">
        <f t="shared" si="1166"/>
        <v>0</v>
      </c>
      <c r="R235" s="13">
        <f t="shared" si="1383"/>
        <v>0</v>
      </c>
      <c r="S235" s="14" t="str">
        <f>E233</f>
        <v/>
      </c>
      <c r="T235" s="13" t="str">
        <f>F233</f>
        <v/>
      </c>
      <c r="U235" s="15">
        <f t="shared" ref="U235" ca="1" si="1390">A233</f>
        <v>0</v>
      </c>
      <c r="V235" s="16" t="str">
        <f t="shared" ref="V235" si="1391">C233</f>
        <v/>
      </c>
      <c r="W235" s="41"/>
    </row>
    <row r="236" spans="1:23" ht="20.100000000000001" customHeight="1" thickBot="1" x14ac:dyDescent="0.25">
      <c r="A236" s="255">
        <f t="shared" ref="A236" ca="1" si="1392">SUM(K236:K238)</f>
        <v>0</v>
      </c>
      <c r="B236" s="258">
        <v>79</v>
      </c>
      <c r="C236" s="261" t="str">
        <f>IF($D237="","",IF(IFERROR(VLOOKUP($D237,Atletas!$B$2:$F$101,5,FALSE),"") ="","CLUBE",VLOOKUP($D237,Atletas!$B$2:$F$101,5,FALSE)))</f>
        <v/>
      </c>
      <c r="D236" s="37"/>
      <c r="E236" s="264" t="str">
        <f>IF($D237="","",IF(IFERROR(VLOOKUP($D237,Atletas!$B$2:$F$101,3,FALSE),"") ="","DD/MM/AAAA",VLOOKUP($D237,Atletas!$B$2:$F$101,3,FALSE)))</f>
        <v/>
      </c>
      <c r="F236" s="267" t="str">
        <f>IF($D237="","",IF(IFERROR(VLOOKUP($D237,Atletas!$B$2:$F$101,4,FALSE),"") ="","Gênero",VLOOKUP($D237,Atletas!$B$2:$F$101,4,FALSE)))</f>
        <v/>
      </c>
      <c r="G236" s="249" t="str">
        <f>IF($D237="","",IF(IFERROR(VLOOKUP($D237,Atletas!$B$2:$F$101,2,FALSE),"") ="","Cadastro não encontrado. Digite os dados.",VLOOKUP($D237,Atletas!$B$2:$F$101,2,FALSE)))</f>
        <v/>
      </c>
      <c r="H236" s="56"/>
      <c r="I236" s="5" t="str">
        <f ca="1">IF(H236="","",IF(VLOOKUP(H236,Geral!$B$13:$D$27,3,FALSE)="&lt;=",IF(YEAR(NOW())-YEAR(E236)&gt;VLOOKUP(H236,Geral!$B$13:$C$27,2,FALSE),"ý","þ"),IF(VLOOKUP(H236,Geral!$B$13:$D$27,3,FALSE)="&gt;=",IF(YEAR(NOW())-YEAR(E236)&lt;VLOOKUP(H236,Geral!$B$13:$C$27,2,FALSE),"ý","þ"))))</f>
        <v/>
      </c>
      <c r="J236" s="239"/>
      <c r="K236" s="28">
        <f ca="1">SUM(IF(J236="Sim",IF(H236="",0,IF(OR(H236 = Geral!$A$46,H236 = Geral!$A$48),Geral!$H$13,IF(YEAR(NOW())-YEAR(E236) &lt; 18,Geral!$I$17,Geral!$H$17))),0),IF(H236="",0,IF(OR(H236 = Geral!$A$46,H236 = Geral!$A$48),Geral!$H$13,IF(YEAR(NOW())-YEAR(E236) &lt; 18,Geral!$I$13,Geral!$H$13))))</f>
        <v>0</v>
      </c>
      <c r="L236" s="252"/>
      <c r="M236" s="253"/>
      <c r="N236" s="254"/>
      <c r="O236" s="20" t="str">
        <f t="shared" ref="O236" si="1393">G236</f>
        <v/>
      </c>
      <c r="P236" s="59">
        <f t="shared" ref="P236" si="1394">D237</f>
        <v>0</v>
      </c>
      <c r="Q236" s="60">
        <f t="shared" si="1166"/>
        <v>0</v>
      </c>
      <c r="R236" s="60"/>
      <c r="S236" s="61" t="str">
        <f t="shared" ref="S236" si="1395">E236</f>
        <v/>
      </c>
      <c r="T236" s="60" t="str">
        <f t="shared" ref="T236" si="1396">F236</f>
        <v/>
      </c>
      <c r="U236" s="21">
        <f t="shared" ref="U236" ca="1" si="1397">A236</f>
        <v>0</v>
      </c>
      <c r="V236" s="22" t="str">
        <f t="shared" ref="V236" si="1398">C236</f>
        <v/>
      </c>
      <c r="W236" s="41"/>
    </row>
    <row r="237" spans="1:23" ht="20.100000000000001" customHeight="1" thickBot="1" x14ac:dyDescent="0.25">
      <c r="A237" s="256"/>
      <c r="B237" s="259"/>
      <c r="C237" s="262"/>
      <c r="D237" s="39"/>
      <c r="E237" s="265"/>
      <c r="F237" s="268"/>
      <c r="G237" s="250"/>
      <c r="H237" s="57"/>
      <c r="I237" s="7" t="str">
        <f ca="1">IF(H237="","",IF(VLOOKUP(H237,Geral!$B$28:$D$41,3,FALSE)="&lt;=",IF(YEAR(NOW())-YEAR(E236)&gt;VLOOKUP(H237,Geral!$B$28:$C$41,2,FALSE),"ý","þ"),IF(VLOOKUP(H237,Geral!$B$28:$D$41,3,FALSE)="&gt;=",IF(YEAR(NOW())-YEAR(E236)&lt;VLOOKUP(H237,Geral!$B$28:$C$41,2,FALSE),"ý","þ"))))</f>
        <v/>
      </c>
      <c r="J237" s="240"/>
      <c r="K237" s="29">
        <f ca="1">IF(H237="",0,IF(OR(H237 = Geral!$A$46,H237 = Geral!$A$48),Geral!$H$15,IF(YEAR(NOW())-YEAR(E236) &lt; 18,Geral!$I$15,Geral!$H$15)))</f>
        <v>0</v>
      </c>
      <c r="L237" s="194"/>
      <c r="M237" s="7" t="str">
        <f ca="1">IF(L237="","",IF(VLOOKUP($H237,Geral!$B$28:$D$41,3,FALSE)="&lt;=",IF(YEAR(NOW())-YEAR(VLOOKUP(L237,Atletas!$B$2:$D$101,3,FALSE))&gt;VLOOKUP($H237,Geral!$B$28:$C$41,2,FALSE),"ý","þ"),IF(VLOOKUP($H237,Geral!$B$28:$D$41,3,FALSE)="&gt;=",IF(YEAR(NOW())-YEAR(VLOOKUP(L237,Atletas!$B$2:$D$101,3,FALSE))&lt;VLOOKUP($H237,Geral!$B$28:$C$41,2,FALSE),"ý","þ"))))</f>
        <v/>
      </c>
      <c r="N237" s="33" t="str">
        <f>IF($L237="","",IF(IFERROR(VLOOKUP($L237,Atletas!$B$2:$F$101,2,FALSE),"") ="","Cadastro não encontrado. Digite os dados.",VLOOKUP($L237,Atletas!$B$2:$F$101,2,FALSE)))</f>
        <v/>
      </c>
      <c r="O237" s="23" t="str">
        <f t="shared" ref="O237" si="1399">G236</f>
        <v/>
      </c>
      <c r="P237" s="35">
        <f t="shared" ref="P237" si="1400">D237</f>
        <v>0</v>
      </c>
      <c r="Q237" s="8">
        <f t="shared" si="1166"/>
        <v>0</v>
      </c>
      <c r="R237" s="8">
        <f t="shared" ref="R237:R238" si="1401">L237</f>
        <v>0</v>
      </c>
      <c r="S237" s="9" t="str">
        <f t="shared" ref="S237" si="1402">E236</f>
        <v/>
      </c>
      <c r="T237" s="8" t="str">
        <f t="shared" ref="T237" si="1403">F236</f>
        <v/>
      </c>
      <c r="U237" s="10">
        <f t="shared" ref="U237" ca="1" si="1404">A236</f>
        <v>0</v>
      </c>
      <c r="V237" s="11" t="str">
        <f t="shared" ref="V237" si="1405">C236</f>
        <v/>
      </c>
      <c r="W237" s="41"/>
    </row>
    <row r="238" spans="1:23" ht="20.100000000000001" customHeight="1" thickBot="1" x14ac:dyDescent="0.25">
      <c r="A238" s="271"/>
      <c r="B238" s="272"/>
      <c r="C238" s="273"/>
      <c r="D238" s="38"/>
      <c r="E238" s="274"/>
      <c r="F238" s="275"/>
      <c r="G238" s="270"/>
      <c r="H238" s="58"/>
      <c r="I238" s="12" t="str">
        <f ca="1">IF(H238="","",IF(VLOOKUP(H238,Geral!$B$42:$D$48,3,FALSE)="&lt;=",IF(YEAR(NOW())-YEAR(E236)&gt;VLOOKUP(H238,Geral!$B$42:$C$48,2,FALSE),"ý","þ"),IF(VLOOKUP(H238,Geral!$B$42:$D$48,3,FALSE)="&gt;=",IF(YEAR(NOW())-YEAR(E236)&lt;VLOOKUP(H238,Geral!$B$42:$C$48,2,FALSE),"ý","þ"))))</f>
        <v/>
      </c>
      <c r="J238" s="241"/>
      <c r="K238" s="30">
        <f ca="1">IF(H238="",0,IF(OR(H238 = Geral!$A$46,H238 = Geral!$A$48),Geral!$H$15,IF(YEAR(NOW())-YEAR(E236) &lt; 18,Geral!$I$15,Geral!$H$15)))</f>
        <v>0</v>
      </c>
      <c r="L238" s="194"/>
      <c r="M238" s="7" t="str">
        <f ca="1">IF(L238="","",IF(VLOOKUP($H238,Geral!$B$42:$D$48,3,FALSE)="&lt;=",IF(YEAR(NOW())-YEAR(VLOOKUP(L238,Atletas!$B$2:$D$101,3,FALSE))&gt;VLOOKUP($H238,Geral!$B$42:$C$48,2,FALSE),"ý","þ"),IF(VLOOKUP($H238,Geral!$B$42:$D$48,3,FALSE)="&gt;=",IF(YEAR(NOW())-YEAR(VLOOKUP(L238,Atletas!$B$2:$D$101,3,FALSE))&lt;VLOOKUP($H238,Geral!$B$42:$C$48,2,FALSE),"ý","þ"))))</f>
        <v/>
      </c>
      <c r="N238" s="34" t="str">
        <f>IF($L238="","",IF(IFERROR(VLOOKUP($L238,Atletas!$B$2:$F$101,2,FALSE),"") ="","Cadastro não encontrado. Digite os dados.",VLOOKUP($L238,Atletas!$B$2:$F$101,2,FALSE)))</f>
        <v/>
      </c>
      <c r="O238" s="24" t="str">
        <f t="shared" ref="O238" si="1406">G236</f>
        <v/>
      </c>
      <c r="P238" s="36">
        <f t="shared" ref="P238" si="1407">D237</f>
        <v>0</v>
      </c>
      <c r="Q238" s="13">
        <f t="shared" si="1166"/>
        <v>0</v>
      </c>
      <c r="R238" s="13">
        <f t="shared" si="1401"/>
        <v>0</v>
      </c>
      <c r="S238" s="14" t="str">
        <f>E236</f>
        <v/>
      </c>
      <c r="T238" s="13" t="str">
        <f>F236</f>
        <v/>
      </c>
      <c r="U238" s="15">
        <f t="shared" ref="U238" ca="1" si="1408">A236</f>
        <v>0</v>
      </c>
      <c r="V238" s="16" t="str">
        <f t="shared" ref="V238" si="1409">C236</f>
        <v/>
      </c>
      <c r="W238" s="41"/>
    </row>
    <row r="239" spans="1:23" ht="20.100000000000001" customHeight="1" thickBot="1" x14ac:dyDescent="0.25">
      <c r="A239" s="255">
        <f t="shared" ref="A239" ca="1" si="1410">SUM(K239:K241)</f>
        <v>0</v>
      </c>
      <c r="B239" s="258">
        <v>80</v>
      </c>
      <c r="C239" s="261" t="str">
        <f>IF($D240="","",IF(IFERROR(VLOOKUP($D240,Atletas!$B$2:$F$101,5,FALSE),"") ="","CLUBE",VLOOKUP($D240,Atletas!$B$2:$F$101,5,FALSE)))</f>
        <v/>
      </c>
      <c r="D239" s="37"/>
      <c r="E239" s="264" t="str">
        <f>IF($D240="","",IF(IFERROR(VLOOKUP($D240,Atletas!$B$2:$F$101,3,FALSE),"") ="","DD/MM/AAAA",VLOOKUP($D240,Atletas!$B$2:$F$101,3,FALSE)))</f>
        <v/>
      </c>
      <c r="F239" s="267" t="str">
        <f>IF($D240="","",IF(IFERROR(VLOOKUP($D240,Atletas!$B$2:$F$101,4,FALSE),"") ="","Gênero",VLOOKUP($D240,Atletas!$B$2:$F$101,4,FALSE)))</f>
        <v/>
      </c>
      <c r="G239" s="249" t="str">
        <f>IF($D240="","",IF(IFERROR(VLOOKUP($D240,Atletas!$B$2:$F$101,2,FALSE),"") ="","Cadastro não encontrado. Digite os dados.",VLOOKUP($D240,Atletas!$B$2:$F$101,2,FALSE)))</f>
        <v/>
      </c>
      <c r="H239" s="56"/>
      <c r="I239" s="5" t="str">
        <f ca="1">IF(H239="","",IF(VLOOKUP(H239,Geral!$B$13:$D$27,3,FALSE)="&lt;=",IF(YEAR(NOW())-YEAR(E239)&gt;VLOOKUP(H239,Geral!$B$13:$C$27,2,FALSE),"ý","þ"),IF(VLOOKUP(H239,Geral!$B$13:$D$27,3,FALSE)="&gt;=",IF(YEAR(NOW())-YEAR(E239)&lt;VLOOKUP(H239,Geral!$B$13:$C$27,2,FALSE),"ý","þ"))))</f>
        <v/>
      </c>
      <c r="J239" s="239"/>
      <c r="K239" s="28">
        <f ca="1">SUM(IF(J239="Sim",IF(H239="",0,IF(OR(H239 = Geral!$A$46,H239 = Geral!$A$48),Geral!$H$13,IF(YEAR(NOW())-YEAR(E239) &lt; 18,Geral!$I$17,Geral!$H$17))),0),IF(H239="",0,IF(OR(H239 = Geral!$A$46,H239 = Geral!$A$48),Geral!$H$13,IF(YEAR(NOW())-YEAR(E239) &lt; 18,Geral!$I$13,Geral!$H$13))))</f>
        <v>0</v>
      </c>
      <c r="L239" s="252"/>
      <c r="M239" s="253"/>
      <c r="N239" s="254"/>
      <c r="O239" s="20" t="str">
        <f t="shared" ref="O239" si="1411">G239</f>
        <v/>
      </c>
      <c r="P239" s="59">
        <f t="shared" ref="P239" si="1412">D240</f>
        <v>0</v>
      </c>
      <c r="Q239" s="60">
        <f t="shared" si="1166"/>
        <v>0</v>
      </c>
      <c r="R239" s="60"/>
      <c r="S239" s="61" t="str">
        <f t="shared" ref="S239" si="1413">E239</f>
        <v/>
      </c>
      <c r="T239" s="60" t="str">
        <f t="shared" ref="T239" si="1414">F239</f>
        <v/>
      </c>
      <c r="U239" s="21">
        <f t="shared" ref="U239" ca="1" si="1415">A239</f>
        <v>0</v>
      </c>
      <c r="V239" s="22" t="str">
        <f t="shared" ref="V239" si="1416">C239</f>
        <v/>
      </c>
      <c r="W239" s="41"/>
    </row>
    <row r="240" spans="1:23" ht="20.100000000000001" customHeight="1" thickBot="1" x14ac:dyDescent="0.25">
      <c r="A240" s="256"/>
      <c r="B240" s="259"/>
      <c r="C240" s="262"/>
      <c r="D240" s="39"/>
      <c r="E240" s="265"/>
      <c r="F240" s="268"/>
      <c r="G240" s="250"/>
      <c r="H240" s="57"/>
      <c r="I240" s="7" t="str">
        <f ca="1">IF(H240="","",IF(VLOOKUP(H240,Geral!$B$28:$D$41,3,FALSE)="&lt;=",IF(YEAR(NOW())-YEAR(E239)&gt;VLOOKUP(H240,Geral!$B$28:$C$41,2,FALSE),"ý","þ"),IF(VLOOKUP(H240,Geral!$B$28:$D$41,3,FALSE)="&gt;=",IF(YEAR(NOW())-YEAR(E239)&lt;VLOOKUP(H240,Geral!$B$28:$C$41,2,FALSE),"ý","þ"))))</f>
        <v/>
      </c>
      <c r="J240" s="240"/>
      <c r="K240" s="29">
        <f ca="1">IF(H240="",0,IF(OR(H240 = Geral!$A$46,H240 = Geral!$A$48),Geral!$H$15,IF(YEAR(NOW())-YEAR(E239) &lt; 18,Geral!$I$15,Geral!$H$15)))</f>
        <v>0</v>
      </c>
      <c r="L240" s="194"/>
      <c r="M240" s="7" t="str">
        <f ca="1">IF(L240="","",IF(VLOOKUP($H240,Geral!$B$28:$D$41,3,FALSE)="&lt;=",IF(YEAR(NOW())-YEAR(VLOOKUP(L240,Atletas!$B$2:$D$101,3,FALSE))&gt;VLOOKUP($H240,Geral!$B$28:$C$41,2,FALSE),"ý","þ"),IF(VLOOKUP($H240,Geral!$B$28:$D$41,3,FALSE)="&gt;=",IF(YEAR(NOW())-YEAR(VLOOKUP(L240,Atletas!$B$2:$D$101,3,FALSE))&lt;VLOOKUP($H240,Geral!$B$28:$C$41,2,FALSE),"ý","þ"))))</f>
        <v/>
      </c>
      <c r="N240" s="33" t="str">
        <f>IF($L240="","",IF(IFERROR(VLOOKUP($L240,Atletas!$B$2:$F$101,2,FALSE),"") ="","Cadastro não encontrado. Digite os dados.",VLOOKUP($L240,Atletas!$B$2:$F$101,2,FALSE)))</f>
        <v/>
      </c>
      <c r="O240" s="23" t="str">
        <f t="shared" ref="O240" si="1417">G239</f>
        <v/>
      </c>
      <c r="P240" s="35">
        <f t="shared" ref="P240" si="1418">D240</f>
        <v>0</v>
      </c>
      <c r="Q240" s="8">
        <f t="shared" si="1166"/>
        <v>0</v>
      </c>
      <c r="R240" s="8">
        <f t="shared" ref="R240:R241" si="1419">L240</f>
        <v>0</v>
      </c>
      <c r="S240" s="9" t="str">
        <f t="shared" ref="S240" si="1420">E239</f>
        <v/>
      </c>
      <c r="T240" s="8" t="str">
        <f t="shared" ref="T240" si="1421">F239</f>
        <v/>
      </c>
      <c r="U240" s="10">
        <f t="shared" ref="U240" ca="1" si="1422">A239</f>
        <v>0</v>
      </c>
      <c r="V240" s="11" t="str">
        <f t="shared" ref="V240" si="1423">C239</f>
        <v/>
      </c>
      <c r="W240" s="41"/>
    </row>
    <row r="241" spans="1:23" ht="20.100000000000001" customHeight="1" thickBot="1" x14ac:dyDescent="0.25">
      <c r="A241" s="271"/>
      <c r="B241" s="272"/>
      <c r="C241" s="273"/>
      <c r="D241" s="38"/>
      <c r="E241" s="274"/>
      <c r="F241" s="275"/>
      <c r="G241" s="270"/>
      <c r="H241" s="58"/>
      <c r="I241" s="12" t="str">
        <f ca="1">IF(H241="","",IF(VLOOKUP(H241,Geral!$B$42:$D$48,3,FALSE)="&lt;=",IF(YEAR(NOW())-YEAR(E239)&gt;VLOOKUP(H241,Geral!$B$42:$C$48,2,FALSE),"ý","þ"),IF(VLOOKUP(H241,Geral!$B$42:$D$48,3,FALSE)="&gt;=",IF(YEAR(NOW())-YEAR(E239)&lt;VLOOKUP(H241,Geral!$B$42:$C$48,2,FALSE),"ý","þ"))))</f>
        <v/>
      </c>
      <c r="J241" s="241"/>
      <c r="K241" s="30">
        <f ca="1">IF(H241="",0,IF(OR(H241 = Geral!$A$46,H241 = Geral!$A$48),Geral!$H$15,IF(YEAR(NOW())-YEAR(E239) &lt; 18,Geral!$I$15,Geral!$H$15)))</f>
        <v>0</v>
      </c>
      <c r="L241" s="194"/>
      <c r="M241" s="7" t="str">
        <f ca="1">IF(L241="","",IF(VLOOKUP($H241,Geral!$B$42:$D$48,3,FALSE)="&lt;=",IF(YEAR(NOW())-YEAR(VLOOKUP(L241,Atletas!$B$2:$D$101,3,FALSE))&gt;VLOOKUP($H241,Geral!$B$42:$C$48,2,FALSE),"ý","þ"),IF(VLOOKUP($H241,Geral!$B$42:$D$48,3,FALSE)="&gt;=",IF(YEAR(NOW())-YEAR(VLOOKUP(L241,Atletas!$B$2:$D$101,3,FALSE))&lt;VLOOKUP($H241,Geral!$B$42:$C$48,2,FALSE),"ý","þ"))))</f>
        <v/>
      </c>
      <c r="N241" s="34" t="str">
        <f>IF($L241="","",IF(IFERROR(VLOOKUP($L241,Atletas!$B$2:$F$101,2,FALSE),"") ="","Cadastro não encontrado. Digite os dados.",VLOOKUP($L241,Atletas!$B$2:$F$101,2,FALSE)))</f>
        <v/>
      </c>
      <c r="O241" s="24" t="str">
        <f t="shared" ref="O241" si="1424">G239</f>
        <v/>
      </c>
      <c r="P241" s="36">
        <f t="shared" ref="P241" si="1425">D240</f>
        <v>0</v>
      </c>
      <c r="Q241" s="13">
        <f t="shared" si="1166"/>
        <v>0</v>
      </c>
      <c r="R241" s="13">
        <f t="shared" si="1419"/>
        <v>0</v>
      </c>
      <c r="S241" s="14" t="str">
        <f>E239</f>
        <v/>
      </c>
      <c r="T241" s="13" t="str">
        <f>F239</f>
        <v/>
      </c>
      <c r="U241" s="15">
        <f t="shared" ref="U241" ca="1" si="1426">A239</f>
        <v>0</v>
      </c>
      <c r="V241" s="16" t="str">
        <f t="shared" ref="V241" si="1427">C239</f>
        <v/>
      </c>
      <c r="W241" s="41"/>
    </row>
    <row r="242" spans="1:23" ht="20.100000000000001" customHeight="1" thickBot="1" x14ac:dyDescent="0.25">
      <c r="A242" s="255">
        <f t="shared" ref="A242" ca="1" si="1428">SUM(K242:K244)</f>
        <v>0</v>
      </c>
      <c r="B242" s="258">
        <v>81</v>
      </c>
      <c r="C242" s="261" t="str">
        <f>IF($D243="","",IF(IFERROR(VLOOKUP($D243,Atletas!$B$2:$F$101,5,FALSE),"") ="","CLUBE",VLOOKUP($D243,Atletas!$B$2:$F$101,5,FALSE)))</f>
        <v/>
      </c>
      <c r="D242" s="37"/>
      <c r="E242" s="264" t="str">
        <f>IF($D243="","",IF(IFERROR(VLOOKUP($D243,Atletas!$B$2:$F$101,3,FALSE),"") ="","DD/MM/AAAA",VLOOKUP($D243,Atletas!$B$2:$F$101,3,FALSE)))</f>
        <v/>
      </c>
      <c r="F242" s="267" t="str">
        <f>IF($D243="","",IF(IFERROR(VLOOKUP($D243,Atletas!$B$2:$F$101,4,FALSE),"") ="","Gênero",VLOOKUP($D243,Atletas!$B$2:$F$101,4,FALSE)))</f>
        <v/>
      </c>
      <c r="G242" s="249" t="str">
        <f>IF($D243="","",IF(IFERROR(VLOOKUP($D243,Atletas!$B$2:$F$101,2,FALSE),"") ="","Cadastro não encontrado. Digite os dados.",VLOOKUP($D243,Atletas!$B$2:$F$101,2,FALSE)))</f>
        <v/>
      </c>
      <c r="H242" s="56"/>
      <c r="I242" s="5" t="str">
        <f ca="1">IF(H242="","",IF(VLOOKUP(H242,Geral!$B$13:$D$27,3,FALSE)="&lt;=",IF(YEAR(NOW())-YEAR(E242)&gt;VLOOKUP(H242,Geral!$B$13:$C$27,2,FALSE),"ý","þ"),IF(VLOOKUP(H242,Geral!$B$13:$D$27,3,FALSE)="&gt;=",IF(YEAR(NOW())-YEAR(E242)&lt;VLOOKUP(H242,Geral!$B$13:$C$27,2,FALSE),"ý","þ"))))</f>
        <v/>
      </c>
      <c r="J242" s="239"/>
      <c r="K242" s="28">
        <f ca="1">SUM(IF(J242="Sim",IF(H242="",0,IF(OR(H242 = Geral!$A$46,H242 = Geral!$A$48),Geral!$H$13,IF(YEAR(NOW())-YEAR(E242) &lt; 18,Geral!$I$17,Geral!$H$17))),0),IF(H242="",0,IF(OR(H242 = Geral!$A$46,H242 = Geral!$A$48),Geral!$H$13,IF(YEAR(NOW())-YEAR(E242) &lt; 18,Geral!$I$13,Geral!$H$13))))</f>
        <v>0</v>
      </c>
      <c r="L242" s="252"/>
      <c r="M242" s="253"/>
      <c r="N242" s="254"/>
      <c r="O242" s="20" t="str">
        <f t="shared" ref="O242" si="1429">G242</f>
        <v/>
      </c>
      <c r="P242" s="59">
        <f t="shared" ref="P242" si="1430">D243</f>
        <v>0</v>
      </c>
      <c r="Q242" s="60">
        <f t="shared" si="1166"/>
        <v>0</v>
      </c>
      <c r="R242" s="60"/>
      <c r="S242" s="61" t="str">
        <f t="shared" ref="S242" si="1431">E242</f>
        <v/>
      </c>
      <c r="T242" s="60" t="str">
        <f t="shared" ref="T242" si="1432">F242</f>
        <v/>
      </c>
      <c r="U242" s="21">
        <f t="shared" ref="U242" ca="1" si="1433">A242</f>
        <v>0</v>
      </c>
      <c r="V242" s="22" t="str">
        <f t="shared" ref="V242" si="1434">C242</f>
        <v/>
      </c>
      <c r="W242" s="41"/>
    </row>
    <row r="243" spans="1:23" ht="20.100000000000001" customHeight="1" thickBot="1" x14ac:dyDescent="0.25">
      <c r="A243" s="256"/>
      <c r="B243" s="259"/>
      <c r="C243" s="262"/>
      <c r="D243" s="39"/>
      <c r="E243" s="265"/>
      <c r="F243" s="268"/>
      <c r="G243" s="250"/>
      <c r="H243" s="57"/>
      <c r="I243" s="7" t="str">
        <f ca="1">IF(H243="","",IF(VLOOKUP(H243,Geral!$B$28:$D$41,3,FALSE)="&lt;=",IF(YEAR(NOW())-YEAR(E242)&gt;VLOOKUP(H243,Geral!$B$28:$C$41,2,FALSE),"ý","þ"),IF(VLOOKUP(H243,Geral!$B$28:$D$41,3,FALSE)="&gt;=",IF(YEAR(NOW())-YEAR(E242)&lt;VLOOKUP(H243,Geral!$B$28:$C$41,2,FALSE),"ý","þ"))))</f>
        <v/>
      </c>
      <c r="J243" s="240"/>
      <c r="K243" s="29">
        <f ca="1">IF(H243="",0,IF(OR(H243 = Geral!$A$46,H243 = Geral!$A$48),Geral!$H$15,IF(YEAR(NOW())-YEAR(E242) &lt; 18,Geral!$I$15,Geral!$H$15)))</f>
        <v>0</v>
      </c>
      <c r="L243" s="194"/>
      <c r="M243" s="7" t="str">
        <f ca="1">IF(L243="","",IF(VLOOKUP($H243,Geral!$B$28:$D$41,3,FALSE)="&lt;=",IF(YEAR(NOW())-YEAR(VLOOKUP(L243,Atletas!$B$2:$D$101,3,FALSE))&gt;VLOOKUP($H243,Geral!$B$28:$C$41,2,FALSE),"ý","þ"),IF(VLOOKUP($H243,Geral!$B$28:$D$41,3,FALSE)="&gt;=",IF(YEAR(NOW())-YEAR(VLOOKUP(L243,Atletas!$B$2:$D$101,3,FALSE))&lt;VLOOKUP($H243,Geral!$B$28:$C$41,2,FALSE),"ý","þ"))))</f>
        <v/>
      </c>
      <c r="N243" s="33" t="str">
        <f>IF($L243="","",IF(IFERROR(VLOOKUP($L243,Atletas!$B$2:$F$101,2,FALSE),"") ="","Cadastro não encontrado. Digite os dados.",VLOOKUP($L243,Atletas!$B$2:$F$101,2,FALSE)))</f>
        <v/>
      </c>
      <c r="O243" s="23" t="str">
        <f t="shared" ref="O243" si="1435">G242</f>
        <v/>
      </c>
      <c r="P243" s="35">
        <f t="shared" ref="P243" si="1436">D243</f>
        <v>0</v>
      </c>
      <c r="Q243" s="8">
        <f t="shared" si="1166"/>
        <v>0</v>
      </c>
      <c r="R243" s="8">
        <f t="shared" ref="R243:R244" si="1437">L243</f>
        <v>0</v>
      </c>
      <c r="S243" s="9" t="str">
        <f t="shared" ref="S243" si="1438">E242</f>
        <v/>
      </c>
      <c r="T243" s="8" t="str">
        <f t="shared" ref="T243" si="1439">F242</f>
        <v/>
      </c>
      <c r="U243" s="10">
        <f t="shared" ref="U243" ca="1" si="1440">A242</f>
        <v>0</v>
      </c>
      <c r="V243" s="11" t="str">
        <f t="shared" ref="V243" si="1441">C242</f>
        <v/>
      </c>
      <c r="W243" s="41"/>
    </row>
    <row r="244" spans="1:23" ht="20.100000000000001" customHeight="1" thickBot="1" x14ac:dyDescent="0.25">
      <c r="A244" s="271"/>
      <c r="B244" s="272"/>
      <c r="C244" s="273"/>
      <c r="D244" s="38"/>
      <c r="E244" s="274"/>
      <c r="F244" s="275"/>
      <c r="G244" s="270"/>
      <c r="H244" s="58"/>
      <c r="I244" s="12" t="str">
        <f ca="1">IF(H244="","",IF(VLOOKUP(H244,Geral!$B$42:$D$48,3,FALSE)="&lt;=",IF(YEAR(NOW())-YEAR(E242)&gt;VLOOKUP(H244,Geral!$B$42:$C$48,2,FALSE),"ý","þ"),IF(VLOOKUP(H244,Geral!$B$42:$D$48,3,FALSE)="&gt;=",IF(YEAR(NOW())-YEAR(E242)&lt;VLOOKUP(H244,Geral!$B$42:$C$48,2,FALSE),"ý","þ"))))</f>
        <v/>
      </c>
      <c r="J244" s="241"/>
      <c r="K244" s="30">
        <f ca="1">IF(H244="",0,IF(OR(H244 = Geral!$A$46,H244 = Geral!$A$48),Geral!$H$15,IF(YEAR(NOW())-YEAR(E242) &lt; 18,Geral!$I$15,Geral!$H$15)))</f>
        <v>0</v>
      </c>
      <c r="L244" s="194"/>
      <c r="M244" s="7" t="str">
        <f ca="1">IF(L244="","",IF(VLOOKUP($H244,Geral!$B$42:$D$48,3,FALSE)="&lt;=",IF(YEAR(NOW())-YEAR(VLOOKUP(L244,Atletas!$B$2:$D$101,3,FALSE))&gt;VLOOKUP($H244,Geral!$B$42:$C$48,2,FALSE),"ý","þ"),IF(VLOOKUP($H244,Geral!$B$42:$D$48,3,FALSE)="&gt;=",IF(YEAR(NOW())-YEAR(VLOOKUP(L244,Atletas!$B$2:$D$101,3,FALSE))&lt;VLOOKUP($H244,Geral!$B$42:$C$48,2,FALSE),"ý","þ"))))</f>
        <v/>
      </c>
      <c r="N244" s="34" t="str">
        <f>IF($L244="","",IF(IFERROR(VLOOKUP($L244,Atletas!$B$2:$F$101,2,FALSE),"") ="","Cadastro não encontrado. Digite os dados.",VLOOKUP($L244,Atletas!$B$2:$F$101,2,FALSE)))</f>
        <v/>
      </c>
      <c r="O244" s="24" t="str">
        <f t="shared" ref="O244" si="1442">G242</f>
        <v/>
      </c>
      <c r="P244" s="36">
        <f t="shared" ref="P244" si="1443">D243</f>
        <v>0</v>
      </c>
      <c r="Q244" s="13">
        <f t="shared" si="1166"/>
        <v>0</v>
      </c>
      <c r="R244" s="13">
        <f t="shared" si="1437"/>
        <v>0</v>
      </c>
      <c r="S244" s="14" t="str">
        <f>E242</f>
        <v/>
      </c>
      <c r="T244" s="13" t="str">
        <f>F242</f>
        <v/>
      </c>
      <c r="U244" s="15">
        <f t="shared" ref="U244" ca="1" si="1444">A242</f>
        <v>0</v>
      </c>
      <c r="V244" s="16" t="str">
        <f t="shared" ref="V244" si="1445">C242</f>
        <v/>
      </c>
      <c r="W244" s="41"/>
    </row>
    <row r="245" spans="1:23" ht="20.100000000000001" customHeight="1" thickBot="1" x14ac:dyDescent="0.25">
      <c r="A245" s="255">
        <f t="shared" ref="A245" ca="1" si="1446">SUM(K245:K247)</f>
        <v>0</v>
      </c>
      <c r="B245" s="258">
        <v>82</v>
      </c>
      <c r="C245" s="261" t="str">
        <f>IF($D246="","",IF(IFERROR(VLOOKUP($D246,Atletas!$B$2:$F$101,5,FALSE),"") ="","CLUBE",VLOOKUP($D246,Atletas!$B$2:$F$101,5,FALSE)))</f>
        <v/>
      </c>
      <c r="D245" s="37"/>
      <c r="E245" s="264" t="str">
        <f>IF($D246="","",IF(IFERROR(VLOOKUP($D246,Atletas!$B$2:$F$101,3,FALSE),"") ="","DD/MM/AAAA",VLOOKUP($D246,Atletas!$B$2:$F$101,3,FALSE)))</f>
        <v/>
      </c>
      <c r="F245" s="267" t="str">
        <f>IF($D246="","",IF(IFERROR(VLOOKUP($D246,Atletas!$B$2:$F$101,4,FALSE),"") ="","Gênero",VLOOKUP($D246,Atletas!$B$2:$F$101,4,FALSE)))</f>
        <v/>
      </c>
      <c r="G245" s="249" t="str">
        <f>IF($D246="","",IF(IFERROR(VLOOKUP($D246,Atletas!$B$2:$F$101,2,FALSE),"") ="","Cadastro não encontrado. Digite os dados.",VLOOKUP($D246,Atletas!$B$2:$F$101,2,FALSE)))</f>
        <v/>
      </c>
      <c r="H245" s="56"/>
      <c r="I245" s="5" t="str">
        <f ca="1">IF(H245="","",IF(VLOOKUP(H245,Geral!$B$13:$D$27,3,FALSE)="&lt;=",IF(YEAR(NOW())-YEAR(E245)&gt;VLOOKUP(H245,Geral!$B$13:$C$27,2,FALSE),"ý","þ"),IF(VLOOKUP(H245,Geral!$B$13:$D$27,3,FALSE)="&gt;=",IF(YEAR(NOW())-YEAR(E245)&lt;VLOOKUP(H245,Geral!$B$13:$C$27,2,FALSE),"ý","þ"))))</f>
        <v/>
      </c>
      <c r="J245" s="239"/>
      <c r="K245" s="28">
        <f ca="1">SUM(IF(J245="Sim",IF(H245="",0,IF(OR(H245 = Geral!$A$46,H245 = Geral!$A$48),Geral!$H$13,IF(YEAR(NOW())-YEAR(E245) &lt; 18,Geral!$I$17,Geral!$H$17))),0),IF(H245="",0,IF(OR(H245 = Geral!$A$46,H245 = Geral!$A$48),Geral!$H$13,IF(YEAR(NOW())-YEAR(E245) &lt; 18,Geral!$I$13,Geral!$H$13))))</f>
        <v>0</v>
      </c>
      <c r="L245" s="252"/>
      <c r="M245" s="253"/>
      <c r="N245" s="254"/>
      <c r="O245" s="20" t="str">
        <f t="shared" ref="O245" si="1447">G245</f>
        <v/>
      </c>
      <c r="P245" s="59">
        <f t="shared" ref="P245" si="1448">D246</f>
        <v>0</v>
      </c>
      <c r="Q245" s="60">
        <f t="shared" si="1166"/>
        <v>0</v>
      </c>
      <c r="R245" s="60"/>
      <c r="S245" s="61" t="str">
        <f t="shared" ref="S245" si="1449">E245</f>
        <v/>
      </c>
      <c r="T245" s="60" t="str">
        <f t="shared" ref="T245" si="1450">F245</f>
        <v/>
      </c>
      <c r="U245" s="21">
        <f t="shared" ref="U245" ca="1" si="1451">A245</f>
        <v>0</v>
      </c>
      <c r="V245" s="22" t="str">
        <f t="shared" ref="V245" si="1452">C245</f>
        <v/>
      </c>
      <c r="W245" s="41"/>
    </row>
    <row r="246" spans="1:23" ht="20.100000000000001" customHeight="1" thickBot="1" x14ac:dyDescent="0.25">
      <c r="A246" s="256"/>
      <c r="B246" s="259"/>
      <c r="C246" s="262"/>
      <c r="D246" s="39"/>
      <c r="E246" s="265"/>
      <c r="F246" s="268"/>
      <c r="G246" s="250"/>
      <c r="H246" s="57"/>
      <c r="I246" s="7" t="str">
        <f ca="1">IF(H246="","",IF(VLOOKUP(H246,Geral!$B$28:$D$41,3,FALSE)="&lt;=",IF(YEAR(NOW())-YEAR(E245)&gt;VLOOKUP(H246,Geral!$B$28:$C$41,2,FALSE),"ý","þ"),IF(VLOOKUP(H246,Geral!$B$28:$D$41,3,FALSE)="&gt;=",IF(YEAR(NOW())-YEAR(E245)&lt;VLOOKUP(H246,Geral!$B$28:$C$41,2,FALSE),"ý","þ"))))</f>
        <v/>
      </c>
      <c r="J246" s="240"/>
      <c r="K246" s="29">
        <f ca="1">IF(H246="",0,IF(OR(H246 = Geral!$A$46,H246 = Geral!$A$48),Geral!$H$15,IF(YEAR(NOW())-YEAR(E245) &lt; 18,Geral!$I$15,Geral!$H$15)))</f>
        <v>0</v>
      </c>
      <c r="L246" s="194"/>
      <c r="M246" s="7" t="str">
        <f ca="1">IF(L246="","",IF(VLOOKUP($H246,Geral!$B$28:$D$41,3,FALSE)="&lt;=",IF(YEAR(NOW())-YEAR(VLOOKUP(L246,Atletas!$B$2:$D$101,3,FALSE))&gt;VLOOKUP($H246,Geral!$B$28:$C$41,2,FALSE),"ý","þ"),IF(VLOOKUP($H246,Geral!$B$28:$D$41,3,FALSE)="&gt;=",IF(YEAR(NOW())-YEAR(VLOOKUP(L246,Atletas!$B$2:$D$101,3,FALSE))&lt;VLOOKUP($H246,Geral!$B$28:$C$41,2,FALSE),"ý","þ"))))</f>
        <v/>
      </c>
      <c r="N246" s="33" t="str">
        <f>IF($L246="","",IF(IFERROR(VLOOKUP($L246,Atletas!$B$2:$F$101,2,FALSE),"") ="","Cadastro não encontrado. Digite os dados.",VLOOKUP($L246,Atletas!$B$2:$F$101,2,FALSE)))</f>
        <v/>
      </c>
      <c r="O246" s="23" t="str">
        <f t="shared" ref="O246" si="1453">G245</f>
        <v/>
      </c>
      <c r="P246" s="35">
        <f t="shared" ref="P246" si="1454">D246</f>
        <v>0</v>
      </c>
      <c r="Q246" s="8">
        <f t="shared" si="1166"/>
        <v>0</v>
      </c>
      <c r="R246" s="8">
        <f t="shared" ref="R246:R247" si="1455">L246</f>
        <v>0</v>
      </c>
      <c r="S246" s="9" t="str">
        <f t="shared" ref="S246" si="1456">E245</f>
        <v/>
      </c>
      <c r="T246" s="8" t="str">
        <f t="shared" ref="T246" si="1457">F245</f>
        <v/>
      </c>
      <c r="U246" s="10">
        <f t="shared" ref="U246" ca="1" si="1458">A245</f>
        <v>0</v>
      </c>
      <c r="V246" s="11" t="str">
        <f t="shared" ref="V246" si="1459">C245</f>
        <v/>
      </c>
      <c r="W246" s="41"/>
    </row>
    <row r="247" spans="1:23" ht="20.100000000000001" customHeight="1" thickBot="1" x14ac:dyDescent="0.25">
      <c r="A247" s="271"/>
      <c r="B247" s="272"/>
      <c r="C247" s="273"/>
      <c r="D247" s="38"/>
      <c r="E247" s="274"/>
      <c r="F247" s="275"/>
      <c r="G247" s="270"/>
      <c r="H247" s="58"/>
      <c r="I247" s="12" t="str">
        <f ca="1">IF(H247="","",IF(VLOOKUP(H247,Geral!$B$42:$D$48,3,FALSE)="&lt;=",IF(YEAR(NOW())-YEAR(E245)&gt;VLOOKUP(H247,Geral!$B$42:$C$48,2,FALSE),"ý","þ"),IF(VLOOKUP(H247,Geral!$B$42:$D$48,3,FALSE)="&gt;=",IF(YEAR(NOW())-YEAR(E245)&lt;VLOOKUP(H247,Geral!$B$42:$C$48,2,FALSE),"ý","þ"))))</f>
        <v/>
      </c>
      <c r="J247" s="241"/>
      <c r="K247" s="30">
        <f ca="1">IF(H247="",0,IF(OR(H247 = Geral!$A$46,H247 = Geral!$A$48),Geral!$H$15,IF(YEAR(NOW())-YEAR(E245) &lt; 18,Geral!$I$15,Geral!$H$15)))</f>
        <v>0</v>
      </c>
      <c r="L247" s="194"/>
      <c r="M247" s="7" t="str">
        <f ca="1">IF(L247="","",IF(VLOOKUP($H247,Geral!$B$42:$D$48,3,FALSE)="&lt;=",IF(YEAR(NOW())-YEAR(VLOOKUP(L247,Atletas!$B$2:$D$101,3,FALSE))&gt;VLOOKUP($H247,Geral!$B$42:$C$48,2,FALSE),"ý","þ"),IF(VLOOKUP($H247,Geral!$B$42:$D$48,3,FALSE)="&gt;=",IF(YEAR(NOW())-YEAR(VLOOKUP(L247,Atletas!$B$2:$D$101,3,FALSE))&lt;VLOOKUP($H247,Geral!$B$42:$C$48,2,FALSE),"ý","þ"))))</f>
        <v/>
      </c>
      <c r="N247" s="34" t="str">
        <f>IF($L247="","",IF(IFERROR(VLOOKUP($L247,Atletas!$B$2:$F$101,2,FALSE),"") ="","Cadastro não encontrado. Digite os dados.",VLOOKUP($L247,Atletas!$B$2:$F$101,2,FALSE)))</f>
        <v/>
      </c>
      <c r="O247" s="24" t="str">
        <f t="shared" ref="O247" si="1460">G245</f>
        <v/>
      </c>
      <c r="P247" s="36">
        <f t="shared" ref="P247" si="1461">D246</f>
        <v>0</v>
      </c>
      <c r="Q247" s="13">
        <f t="shared" si="1166"/>
        <v>0</v>
      </c>
      <c r="R247" s="13">
        <f t="shared" si="1455"/>
        <v>0</v>
      </c>
      <c r="S247" s="14" t="str">
        <f>E245</f>
        <v/>
      </c>
      <c r="T247" s="13" t="str">
        <f>F245</f>
        <v/>
      </c>
      <c r="U247" s="15">
        <f t="shared" ref="U247" ca="1" si="1462">A245</f>
        <v>0</v>
      </c>
      <c r="V247" s="16" t="str">
        <f t="shared" ref="V247" si="1463">C245</f>
        <v/>
      </c>
      <c r="W247" s="41"/>
    </row>
    <row r="248" spans="1:23" ht="20.100000000000001" customHeight="1" thickBot="1" x14ac:dyDescent="0.25">
      <c r="A248" s="255">
        <f t="shared" ref="A248" ca="1" si="1464">SUM(K248:K250)</f>
        <v>0</v>
      </c>
      <c r="B248" s="258">
        <v>83</v>
      </c>
      <c r="C248" s="261" t="str">
        <f>IF($D249="","",IF(IFERROR(VLOOKUP($D249,Atletas!$B$2:$F$101,5,FALSE),"") ="","CLUBE",VLOOKUP($D249,Atletas!$B$2:$F$101,5,FALSE)))</f>
        <v/>
      </c>
      <c r="D248" s="37"/>
      <c r="E248" s="264" t="str">
        <f>IF($D249="","",IF(IFERROR(VLOOKUP($D249,Atletas!$B$2:$F$101,3,FALSE),"") ="","DD/MM/AAAA",VLOOKUP($D249,Atletas!$B$2:$F$101,3,FALSE)))</f>
        <v/>
      </c>
      <c r="F248" s="267" t="str">
        <f>IF($D249="","",IF(IFERROR(VLOOKUP($D249,Atletas!$B$2:$F$101,4,FALSE),"") ="","Gênero",VLOOKUP($D249,Atletas!$B$2:$F$101,4,FALSE)))</f>
        <v/>
      </c>
      <c r="G248" s="249" t="str">
        <f>IF($D249="","",IF(IFERROR(VLOOKUP($D249,Atletas!$B$2:$F$101,2,FALSE),"") ="","Cadastro não encontrado. Digite os dados.",VLOOKUP($D249,Atletas!$B$2:$F$101,2,FALSE)))</f>
        <v/>
      </c>
      <c r="H248" s="56"/>
      <c r="I248" s="5" t="str">
        <f ca="1">IF(H248="","",IF(VLOOKUP(H248,Geral!$B$13:$D$27,3,FALSE)="&lt;=",IF(YEAR(NOW())-YEAR(E248)&gt;VLOOKUP(H248,Geral!$B$13:$C$27,2,FALSE),"ý","þ"),IF(VLOOKUP(H248,Geral!$B$13:$D$27,3,FALSE)="&gt;=",IF(YEAR(NOW())-YEAR(E248)&lt;VLOOKUP(H248,Geral!$B$13:$C$27,2,FALSE),"ý","þ"))))</f>
        <v/>
      </c>
      <c r="J248" s="239"/>
      <c r="K248" s="28">
        <f ca="1">SUM(IF(J248="Sim",IF(H248="",0,IF(OR(H248 = Geral!$A$46,H248 = Geral!$A$48),Geral!$H$13,IF(YEAR(NOW())-YEAR(E248) &lt; 18,Geral!$I$17,Geral!$H$17))),0),IF(H248="",0,IF(OR(H248 = Geral!$A$46,H248 = Geral!$A$48),Geral!$H$13,IF(YEAR(NOW())-YEAR(E248) &lt; 18,Geral!$I$13,Geral!$H$13))))</f>
        <v>0</v>
      </c>
      <c r="L248" s="252"/>
      <c r="M248" s="253"/>
      <c r="N248" s="254"/>
      <c r="O248" s="20" t="str">
        <f t="shared" ref="O248" si="1465">G248</f>
        <v/>
      </c>
      <c r="P248" s="59">
        <f t="shared" ref="P248" si="1466">D249</f>
        <v>0</v>
      </c>
      <c r="Q248" s="60">
        <f t="shared" si="1166"/>
        <v>0</v>
      </c>
      <c r="R248" s="60"/>
      <c r="S248" s="61" t="str">
        <f t="shared" ref="S248" si="1467">E248</f>
        <v/>
      </c>
      <c r="T248" s="60" t="str">
        <f t="shared" ref="T248" si="1468">F248</f>
        <v/>
      </c>
      <c r="U248" s="21">
        <f t="shared" ref="U248" ca="1" si="1469">A248</f>
        <v>0</v>
      </c>
      <c r="V248" s="22" t="str">
        <f t="shared" ref="V248" si="1470">C248</f>
        <v/>
      </c>
      <c r="W248" s="41"/>
    </row>
    <row r="249" spans="1:23" ht="20.100000000000001" customHeight="1" thickBot="1" x14ac:dyDescent="0.25">
      <c r="A249" s="256"/>
      <c r="B249" s="259"/>
      <c r="C249" s="262"/>
      <c r="D249" s="39"/>
      <c r="E249" s="265"/>
      <c r="F249" s="268"/>
      <c r="G249" s="250"/>
      <c r="H249" s="57"/>
      <c r="I249" s="7" t="str">
        <f ca="1">IF(H249="","",IF(VLOOKUP(H249,Geral!$B$28:$D$41,3,FALSE)="&lt;=",IF(YEAR(NOW())-YEAR(E248)&gt;VLOOKUP(H249,Geral!$B$28:$C$41,2,FALSE),"ý","þ"),IF(VLOOKUP(H249,Geral!$B$28:$D$41,3,FALSE)="&gt;=",IF(YEAR(NOW())-YEAR(E248)&lt;VLOOKUP(H249,Geral!$B$28:$C$41,2,FALSE),"ý","þ"))))</f>
        <v/>
      </c>
      <c r="J249" s="240"/>
      <c r="K249" s="29">
        <f ca="1">IF(H249="",0,IF(OR(H249 = Geral!$A$46,H249 = Geral!$A$48),Geral!$H$15,IF(YEAR(NOW())-YEAR(E248) &lt; 18,Geral!$I$15,Geral!$H$15)))</f>
        <v>0</v>
      </c>
      <c r="L249" s="194"/>
      <c r="M249" s="7" t="str">
        <f ca="1">IF(L249="","",IF(VLOOKUP($H249,Geral!$B$28:$D$41,3,FALSE)="&lt;=",IF(YEAR(NOW())-YEAR(VLOOKUP(L249,Atletas!$B$2:$D$101,3,FALSE))&gt;VLOOKUP($H249,Geral!$B$28:$C$41,2,FALSE),"ý","þ"),IF(VLOOKUP($H249,Geral!$B$28:$D$41,3,FALSE)="&gt;=",IF(YEAR(NOW())-YEAR(VLOOKUP(L249,Atletas!$B$2:$D$101,3,FALSE))&lt;VLOOKUP($H249,Geral!$B$28:$C$41,2,FALSE),"ý","þ"))))</f>
        <v/>
      </c>
      <c r="N249" s="33" t="str">
        <f>IF($L249="","",IF(IFERROR(VLOOKUP($L249,Atletas!$B$2:$F$101,2,FALSE),"") ="","Cadastro não encontrado. Digite os dados.",VLOOKUP($L249,Atletas!$B$2:$F$101,2,FALSE)))</f>
        <v/>
      </c>
      <c r="O249" s="23" t="str">
        <f t="shared" ref="O249" si="1471">G248</f>
        <v/>
      </c>
      <c r="P249" s="35">
        <f t="shared" ref="P249" si="1472">D249</f>
        <v>0</v>
      </c>
      <c r="Q249" s="8">
        <f t="shared" si="1166"/>
        <v>0</v>
      </c>
      <c r="R249" s="8">
        <f t="shared" ref="R249:R250" si="1473">L249</f>
        <v>0</v>
      </c>
      <c r="S249" s="9" t="str">
        <f t="shared" ref="S249" si="1474">E248</f>
        <v/>
      </c>
      <c r="T249" s="8" t="str">
        <f t="shared" ref="T249" si="1475">F248</f>
        <v/>
      </c>
      <c r="U249" s="10">
        <f t="shared" ref="U249" ca="1" si="1476">A248</f>
        <v>0</v>
      </c>
      <c r="V249" s="11" t="str">
        <f t="shared" ref="V249" si="1477">C248</f>
        <v/>
      </c>
      <c r="W249" s="41"/>
    </row>
    <row r="250" spans="1:23" ht="20.100000000000001" customHeight="1" thickBot="1" x14ac:dyDescent="0.25">
      <c r="A250" s="271"/>
      <c r="B250" s="272"/>
      <c r="C250" s="273"/>
      <c r="D250" s="38"/>
      <c r="E250" s="274"/>
      <c r="F250" s="275"/>
      <c r="G250" s="270"/>
      <c r="H250" s="58"/>
      <c r="I250" s="12" t="str">
        <f ca="1">IF(H250="","",IF(VLOOKUP(H250,Geral!$B$42:$D$48,3,FALSE)="&lt;=",IF(YEAR(NOW())-YEAR(E248)&gt;VLOOKUP(H250,Geral!$B$42:$C$48,2,FALSE),"ý","þ"),IF(VLOOKUP(H250,Geral!$B$42:$D$48,3,FALSE)="&gt;=",IF(YEAR(NOW())-YEAR(E248)&lt;VLOOKUP(H250,Geral!$B$42:$C$48,2,FALSE),"ý","þ"))))</f>
        <v/>
      </c>
      <c r="J250" s="241"/>
      <c r="K250" s="30">
        <f ca="1">IF(H250="",0,IF(OR(H250 = Geral!$A$46,H250 = Geral!$A$48),Geral!$H$15,IF(YEAR(NOW())-YEAR(E248) &lt; 18,Geral!$I$15,Geral!$H$15)))</f>
        <v>0</v>
      </c>
      <c r="L250" s="194"/>
      <c r="M250" s="7" t="str">
        <f ca="1">IF(L250="","",IF(VLOOKUP($H250,Geral!$B$42:$D$48,3,FALSE)="&lt;=",IF(YEAR(NOW())-YEAR(VLOOKUP(L250,Atletas!$B$2:$D$101,3,FALSE))&gt;VLOOKUP($H250,Geral!$B$42:$C$48,2,FALSE),"ý","þ"),IF(VLOOKUP($H250,Geral!$B$42:$D$48,3,FALSE)="&gt;=",IF(YEAR(NOW())-YEAR(VLOOKUP(L250,Atletas!$B$2:$D$101,3,FALSE))&lt;VLOOKUP($H250,Geral!$B$42:$C$48,2,FALSE),"ý","þ"))))</f>
        <v/>
      </c>
      <c r="N250" s="34" t="str">
        <f>IF($L250="","",IF(IFERROR(VLOOKUP($L250,Atletas!$B$2:$F$101,2,FALSE),"") ="","Cadastro não encontrado. Digite os dados.",VLOOKUP($L250,Atletas!$B$2:$F$101,2,FALSE)))</f>
        <v/>
      </c>
      <c r="O250" s="24" t="str">
        <f t="shared" ref="O250" si="1478">G248</f>
        <v/>
      </c>
      <c r="P250" s="36">
        <f t="shared" ref="P250" si="1479">D249</f>
        <v>0</v>
      </c>
      <c r="Q250" s="13">
        <f t="shared" si="1166"/>
        <v>0</v>
      </c>
      <c r="R250" s="13">
        <f t="shared" si="1473"/>
        <v>0</v>
      </c>
      <c r="S250" s="14" t="str">
        <f>E248</f>
        <v/>
      </c>
      <c r="T250" s="13" t="str">
        <f>F248</f>
        <v/>
      </c>
      <c r="U250" s="15">
        <f t="shared" ref="U250" ca="1" si="1480">A248</f>
        <v>0</v>
      </c>
      <c r="V250" s="16" t="str">
        <f t="shared" ref="V250" si="1481">C248</f>
        <v/>
      </c>
      <c r="W250" s="41"/>
    </row>
    <row r="251" spans="1:23" ht="20.100000000000001" customHeight="1" thickBot="1" x14ac:dyDescent="0.25">
      <c r="A251" s="255">
        <f t="shared" ref="A251" ca="1" si="1482">SUM(K251:K253)</f>
        <v>0</v>
      </c>
      <c r="B251" s="258">
        <v>84</v>
      </c>
      <c r="C251" s="261" t="str">
        <f>IF($D252="","",IF(IFERROR(VLOOKUP($D252,Atletas!$B$2:$F$101,5,FALSE),"") ="","CLUBE",VLOOKUP($D252,Atletas!$B$2:$F$101,5,FALSE)))</f>
        <v/>
      </c>
      <c r="D251" s="37"/>
      <c r="E251" s="264" t="str">
        <f>IF($D252="","",IF(IFERROR(VLOOKUP($D252,Atletas!$B$2:$F$101,3,FALSE),"") ="","DD/MM/AAAA",VLOOKUP($D252,Atletas!$B$2:$F$101,3,FALSE)))</f>
        <v/>
      </c>
      <c r="F251" s="267" t="str">
        <f>IF($D252="","",IF(IFERROR(VLOOKUP($D252,Atletas!$B$2:$F$101,4,FALSE),"") ="","Gênero",VLOOKUP($D252,Atletas!$B$2:$F$101,4,FALSE)))</f>
        <v/>
      </c>
      <c r="G251" s="249" t="str">
        <f>IF($D252="","",IF(IFERROR(VLOOKUP($D252,Atletas!$B$2:$F$101,2,FALSE),"") ="","Cadastro não encontrado. Digite os dados.",VLOOKUP($D252,Atletas!$B$2:$F$101,2,FALSE)))</f>
        <v/>
      </c>
      <c r="H251" s="56"/>
      <c r="I251" s="5" t="str">
        <f ca="1">IF(H251="","",IF(VLOOKUP(H251,Geral!$B$13:$D$27,3,FALSE)="&lt;=",IF(YEAR(NOW())-YEAR(E251)&gt;VLOOKUP(H251,Geral!$B$13:$C$27,2,FALSE),"ý","þ"),IF(VLOOKUP(H251,Geral!$B$13:$D$27,3,FALSE)="&gt;=",IF(YEAR(NOW())-YEAR(E251)&lt;VLOOKUP(H251,Geral!$B$13:$C$27,2,FALSE),"ý","þ"))))</f>
        <v/>
      </c>
      <c r="J251" s="239"/>
      <c r="K251" s="28">
        <f ca="1">SUM(IF(J251="Sim",IF(H251="",0,IF(OR(H251 = Geral!$A$46,H251 = Geral!$A$48),Geral!$H$13,IF(YEAR(NOW())-YEAR(E251) &lt; 18,Geral!$I$17,Geral!$H$17))),0),IF(H251="",0,IF(OR(H251 = Geral!$A$46,H251 = Geral!$A$48),Geral!$H$13,IF(YEAR(NOW())-YEAR(E251) &lt; 18,Geral!$I$13,Geral!$H$13))))</f>
        <v>0</v>
      </c>
      <c r="L251" s="252"/>
      <c r="M251" s="253"/>
      <c r="N251" s="254"/>
      <c r="O251" s="20" t="str">
        <f t="shared" ref="O251" si="1483">G251</f>
        <v/>
      </c>
      <c r="P251" s="59">
        <f t="shared" ref="P251" si="1484">D252</f>
        <v>0</v>
      </c>
      <c r="Q251" s="60">
        <f t="shared" si="1166"/>
        <v>0</v>
      </c>
      <c r="R251" s="60"/>
      <c r="S251" s="61" t="str">
        <f t="shared" ref="S251" si="1485">E251</f>
        <v/>
      </c>
      <c r="T251" s="60" t="str">
        <f t="shared" ref="T251" si="1486">F251</f>
        <v/>
      </c>
      <c r="U251" s="21">
        <f t="shared" ref="U251" ca="1" si="1487">A251</f>
        <v>0</v>
      </c>
      <c r="V251" s="22" t="str">
        <f t="shared" ref="V251" si="1488">C251</f>
        <v/>
      </c>
      <c r="W251" s="41"/>
    </row>
    <row r="252" spans="1:23" ht="20.100000000000001" customHeight="1" thickBot="1" x14ac:dyDescent="0.25">
      <c r="A252" s="256"/>
      <c r="B252" s="259"/>
      <c r="C252" s="262"/>
      <c r="D252" s="39"/>
      <c r="E252" s="265"/>
      <c r="F252" s="268"/>
      <c r="G252" s="250"/>
      <c r="H252" s="57"/>
      <c r="I252" s="7" t="str">
        <f ca="1">IF(H252="","",IF(VLOOKUP(H252,Geral!$B$28:$D$41,3,FALSE)="&lt;=",IF(YEAR(NOW())-YEAR(E251)&gt;VLOOKUP(H252,Geral!$B$28:$C$41,2,FALSE),"ý","þ"),IF(VLOOKUP(H252,Geral!$B$28:$D$41,3,FALSE)="&gt;=",IF(YEAR(NOW())-YEAR(E251)&lt;VLOOKUP(H252,Geral!$B$28:$C$41,2,FALSE),"ý","þ"))))</f>
        <v/>
      </c>
      <c r="J252" s="240"/>
      <c r="K252" s="29">
        <f ca="1">IF(H252="",0,IF(OR(H252 = Geral!$A$46,H252 = Geral!$A$48),Geral!$H$15,IF(YEAR(NOW())-YEAR(E251) &lt; 18,Geral!$I$15,Geral!$H$15)))</f>
        <v>0</v>
      </c>
      <c r="L252" s="194"/>
      <c r="M252" s="7" t="str">
        <f ca="1">IF(L252="","",IF(VLOOKUP($H252,Geral!$B$28:$D$41,3,FALSE)="&lt;=",IF(YEAR(NOW())-YEAR(VLOOKUP(L252,Atletas!$B$2:$D$101,3,FALSE))&gt;VLOOKUP($H252,Geral!$B$28:$C$41,2,FALSE),"ý","þ"),IF(VLOOKUP($H252,Geral!$B$28:$D$41,3,FALSE)="&gt;=",IF(YEAR(NOW())-YEAR(VLOOKUP(L252,Atletas!$B$2:$D$101,3,FALSE))&lt;VLOOKUP($H252,Geral!$B$28:$C$41,2,FALSE),"ý","þ"))))</f>
        <v/>
      </c>
      <c r="N252" s="33" t="str">
        <f>IF($L252="","",IF(IFERROR(VLOOKUP($L252,Atletas!$B$2:$F$101,2,FALSE),"") ="","Cadastro não encontrado. Digite os dados.",VLOOKUP($L252,Atletas!$B$2:$F$101,2,FALSE)))</f>
        <v/>
      </c>
      <c r="O252" s="23" t="str">
        <f t="shared" ref="O252" si="1489">G251</f>
        <v/>
      </c>
      <c r="P252" s="35">
        <f t="shared" ref="P252" si="1490">D252</f>
        <v>0</v>
      </c>
      <c r="Q252" s="8">
        <f t="shared" si="1166"/>
        <v>0</v>
      </c>
      <c r="R252" s="8">
        <f t="shared" ref="R252:R253" si="1491">L252</f>
        <v>0</v>
      </c>
      <c r="S252" s="9" t="str">
        <f t="shared" ref="S252" si="1492">E251</f>
        <v/>
      </c>
      <c r="T252" s="8" t="str">
        <f t="shared" ref="T252" si="1493">F251</f>
        <v/>
      </c>
      <c r="U252" s="10">
        <f t="shared" ref="U252" ca="1" si="1494">A251</f>
        <v>0</v>
      </c>
      <c r="V252" s="11" t="str">
        <f t="shared" ref="V252" si="1495">C251</f>
        <v/>
      </c>
      <c r="W252" s="41"/>
    </row>
    <row r="253" spans="1:23" ht="20.100000000000001" customHeight="1" thickBot="1" x14ac:dyDescent="0.25">
      <c r="A253" s="271"/>
      <c r="B253" s="272"/>
      <c r="C253" s="273"/>
      <c r="D253" s="38"/>
      <c r="E253" s="274"/>
      <c r="F253" s="275"/>
      <c r="G253" s="270"/>
      <c r="H253" s="58"/>
      <c r="I253" s="12" t="str">
        <f ca="1">IF(H253="","",IF(VLOOKUP(H253,Geral!$B$42:$D$48,3,FALSE)="&lt;=",IF(YEAR(NOW())-YEAR(E251)&gt;VLOOKUP(H253,Geral!$B$42:$C$48,2,FALSE),"ý","þ"),IF(VLOOKUP(H253,Geral!$B$42:$D$48,3,FALSE)="&gt;=",IF(YEAR(NOW())-YEAR(E251)&lt;VLOOKUP(H253,Geral!$B$42:$C$48,2,FALSE),"ý","þ"))))</f>
        <v/>
      </c>
      <c r="J253" s="241"/>
      <c r="K253" s="30">
        <f ca="1">IF(H253="",0,IF(OR(H253 = Geral!$A$46,H253 = Geral!$A$48),Geral!$H$15,IF(YEAR(NOW())-YEAR(E251) &lt; 18,Geral!$I$15,Geral!$H$15)))</f>
        <v>0</v>
      </c>
      <c r="L253" s="194"/>
      <c r="M253" s="7" t="str">
        <f ca="1">IF(L253="","",IF(VLOOKUP($H253,Geral!$B$42:$D$48,3,FALSE)="&lt;=",IF(YEAR(NOW())-YEAR(VLOOKUP(L253,Atletas!$B$2:$D$101,3,FALSE))&gt;VLOOKUP($H253,Geral!$B$42:$C$48,2,FALSE),"ý","þ"),IF(VLOOKUP($H253,Geral!$B$42:$D$48,3,FALSE)="&gt;=",IF(YEAR(NOW())-YEAR(VLOOKUP(L253,Atletas!$B$2:$D$101,3,FALSE))&lt;VLOOKUP($H253,Geral!$B$42:$C$48,2,FALSE),"ý","þ"))))</f>
        <v/>
      </c>
      <c r="N253" s="34" t="str">
        <f>IF($L253="","",IF(IFERROR(VLOOKUP($L253,Atletas!$B$2:$F$101,2,FALSE),"") ="","Cadastro não encontrado. Digite os dados.",VLOOKUP($L253,Atletas!$B$2:$F$101,2,FALSE)))</f>
        <v/>
      </c>
      <c r="O253" s="24" t="str">
        <f t="shared" ref="O253" si="1496">G251</f>
        <v/>
      </c>
      <c r="P253" s="36">
        <f t="shared" ref="P253" si="1497">D252</f>
        <v>0</v>
      </c>
      <c r="Q253" s="13">
        <f t="shared" si="1166"/>
        <v>0</v>
      </c>
      <c r="R253" s="13">
        <f t="shared" si="1491"/>
        <v>0</v>
      </c>
      <c r="S253" s="14" t="str">
        <f>E251</f>
        <v/>
      </c>
      <c r="T253" s="13" t="str">
        <f>F251</f>
        <v/>
      </c>
      <c r="U253" s="15">
        <f t="shared" ref="U253" ca="1" si="1498">A251</f>
        <v>0</v>
      </c>
      <c r="V253" s="16" t="str">
        <f t="shared" ref="V253" si="1499">C251</f>
        <v/>
      </c>
      <c r="W253" s="41"/>
    </row>
    <row r="254" spans="1:23" ht="20.100000000000001" customHeight="1" thickBot="1" x14ac:dyDescent="0.25">
      <c r="A254" s="255">
        <f t="shared" ref="A254" ca="1" si="1500">SUM(K254:K256)</f>
        <v>0</v>
      </c>
      <c r="B254" s="258">
        <v>85</v>
      </c>
      <c r="C254" s="261" t="str">
        <f>IF($D255="","",IF(IFERROR(VLOOKUP($D255,Atletas!$B$2:$F$101,5,FALSE),"") ="","CLUBE",VLOOKUP($D255,Atletas!$B$2:$F$101,5,FALSE)))</f>
        <v/>
      </c>
      <c r="D254" s="37"/>
      <c r="E254" s="264" t="str">
        <f>IF($D255="","",IF(IFERROR(VLOOKUP($D255,Atletas!$B$2:$F$101,3,FALSE),"") ="","DD/MM/AAAA",VLOOKUP($D255,Atletas!$B$2:$F$101,3,FALSE)))</f>
        <v/>
      </c>
      <c r="F254" s="267" t="str">
        <f>IF($D255="","",IF(IFERROR(VLOOKUP($D255,Atletas!$B$2:$F$101,4,FALSE),"") ="","Gênero",VLOOKUP($D255,Atletas!$B$2:$F$101,4,FALSE)))</f>
        <v/>
      </c>
      <c r="G254" s="249" t="str">
        <f>IF($D255="","",IF(IFERROR(VLOOKUP($D255,Atletas!$B$2:$F$101,2,FALSE),"") ="","Cadastro não encontrado. Digite os dados.",VLOOKUP($D255,Atletas!$B$2:$F$101,2,FALSE)))</f>
        <v/>
      </c>
      <c r="H254" s="56"/>
      <c r="I254" s="5" t="str">
        <f ca="1">IF(H254="","",IF(VLOOKUP(H254,Geral!$B$13:$D$27,3,FALSE)="&lt;=",IF(YEAR(NOW())-YEAR(E254)&gt;VLOOKUP(H254,Geral!$B$13:$C$27,2,FALSE),"ý","þ"),IF(VLOOKUP(H254,Geral!$B$13:$D$27,3,FALSE)="&gt;=",IF(YEAR(NOW())-YEAR(E254)&lt;VLOOKUP(H254,Geral!$B$13:$C$27,2,FALSE),"ý","þ"))))</f>
        <v/>
      </c>
      <c r="J254" s="239"/>
      <c r="K254" s="28">
        <f ca="1">SUM(IF(J254="Sim",IF(H254="",0,IF(OR(H254 = Geral!$A$46,H254 = Geral!$A$48),Geral!$H$13,IF(YEAR(NOW())-YEAR(E254) &lt; 18,Geral!$I$17,Geral!$H$17))),0),IF(H254="",0,IF(OR(H254 = Geral!$A$46,H254 = Geral!$A$48),Geral!$H$13,IF(YEAR(NOW())-YEAR(E254) &lt; 18,Geral!$I$13,Geral!$H$13))))</f>
        <v>0</v>
      </c>
      <c r="L254" s="252"/>
      <c r="M254" s="253"/>
      <c r="N254" s="254"/>
      <c r="O254" s="20" t="str">
        <f t="shared" ref="O254" si="1501">G254</f>
        <v/>
      </c>
      <c r="P254" s="59">
        <f t="shared" ref="P254" si="1502">D255</f>
        <v>0</v>
      </c>
      <c r="Q254" s="60">
        <f t="shared" si="1166"/>
        <v>0</v>
      </c>
      <c r="R254" s="60"/>
      <c r="S254" s="61" t="str">
        <f t="shared" ref="S254" si="1503">E254</f>
        <v/>
      </c>
      <c r="T254" s="60" t="str">
        <f t="shared" ref="T254" si="1504">F254</f>
        <v/>
      </c>
      <c r="U254" s="21">
        <f t="shared" ref="U254" ca="1" si="1505">A254</f>
        <v>0</v>
      </c>
      <c r="V254" s="22" t="str">
        <f t="shared" ref="V254" si="1506">C254</f>
        <v/>
      </c>
      <c r="W254" s="41"/>
    </row>
    <row r="255" spans="1:23" ht="20.100000000000001" customHeight="1" thickBot="1" x14ac:dyDescent="0.25">
      <c r="A255" s="256"/>
      <c r="B255" s="259"/>
      <c r="C255" s="262"/>
      <c r="D255" s="39"/>
      <c r="E255" s="265"/>
      <c r="F255" s="268"/>
      <c r="G255" s="250"/>
      <c r="H255" s="57"/>
      <c r="I255" s="7" t="str">
        <f ca="1">IF(H255="","",IF(VLOOKUP(H255,Geral!$B$28:$D$41,3,FALSE)="&lt;=",IF(YEAR(NOW())-YEAR(E254)&gt;VLOOKUP(H255,Geral!$B$28:$C$41,2,FALSE),"ý","þ"),IF(VLOOKUP(H255,Geral!$B$28:$D$41,3,FALSE)="&gt;=",IF(YEAR(NOW())-YEAR(E254)&lt;VLOOKUP(H255,Geral!$B$28:$C$41,2,FALSE),"ý","þ"))))</f>
        <v/>
      </c>
      <c r="J255" s="240"/>
      <c r="K255" s="29">
        <f ca="1">IF(H255="",0,IF(OR(H255 = Geral!$A$46,H255 = Geral!$A$48),Geral!$H$15,IF(YEAR(NOW())-YEAR(E254) &lt; 18,Geral!$I$15,Geral!$H$15)))</f>
        <v>0</v>
      </c>
      <c r="L255" s="194"/>
      <c r="M255" s="7" t="str">
        <f ca="1">IF(L255="","",IF(VLOOKUP($H255,Geral!$B$28:$D$41,3,FALSE)="&lt;=",IF(YEAR(NOW())-YEAR(VLOOKUP(L255,Atletas!$B$2:$D$101,3,FALSE))&gt;VLOOKUP($H255,Geral!$B$28:$C$41,2,FALSE),"ý","þ"),IF(VLOOKUP($H255,Geral!$B$28:$D$41,3,FALSE)="&gt;=",IF(YEAR(NOW())-YEAR(VLOOKUP(L255,Atletas!$B$2:$D$101,3,FALSE))&lt;VLOOKUP($H255,Geral!$B$28:$C$41,2,FALSE),"ý","þ"))))</f>
        <v/>
      </c>
      <c r="N255" s="33" t="str">
        <f>IF($L255="","",IF(IFERROR(VLOOKUP($L255,Atletas!$B$2:$F$101,2,FALSE),"") ="","Cadastro não encontrado. Digite os dados.",VLOOKUP($L255,Atletas!$B$2:$F$101,2,FALSE)))</f>
        <v/>
      </c>
      <c r="O255" s="23" t="str">
        <f t="shared" ref="O255" si="1507">G254</f>
        <v/>
      </c>
      <c r="P255" s="35">
        <f t="shared" ref="P255" si="1508">D255</f>
        <v>0</v>
      </c>
      <c r="Q255" s="8">
        <f t="shared" si="1166"/>
        <v>0</v>
      </c>
      <c r="R255" s="8">
        <f t="shared" ref="R255:R256" si="1509">L255</f>
        <v>0</v>
      </c>
      <c r="S255" s="9" t="str">
        <f t="shared" ref="S255" si="1510">E254</f>
        <v/>
      </c>
      <c r="T255" s="8" t="str">
        <f t="shared" ref="T255" si="1511">F254</f>
        <v/>
      </c>
      <c r="U255" s="10">
        <f t="shared" ref="U255" ca="1" si="1512">A254</f>
        <v>0</v>
      </c>
      <c r="V255" s="11" t="str">
        <f t="shared" ref="V255" si="1513">C254</f>
        <v/>
      </c>
      <c r="W255" s="41"/>
    </row>
    <row r="256" spans="1:23" ht="20.100000000000001" customHeight="1" thickBot="1" x14ac:dyDescent="0.25">
      <c r="A256" s="271"/>
      <c r="B256" s="272"/>
      <c r="C256" s="273"/>
      <c r="D256" s="38"/>
      <c r="E256" s="274"/>
      <c r="F256" s="275"/>
      <c r="G256" s="270"/>
      <c r="H256" s="58"/>
      <c r="I256" s="12" t="str">
        <f ca="1">IF(H256="","",IF(VLOOKUP(H256,Geral!$B$42:$D$48,3,FALSE)="&lt;=",IF(YEAR(NOW())-YEAR(E254)&gt;VLOOKUP(H256,Geral!$B$42:$C$48,2,FALSE),"ý","þ"),IF(VLOOKUP(H256,Geral!$B$42:$D$48,3,FALSE)="&gt;=",IF(YEAR(NOW())-YEAR(E254)&lt;VLOOKUP(H256,Geral!$B$42:$C$48,2,FALSE),"ý","þ"))))</f>
        <v/>
      </c>
      <c r="J256" s="241"/>
      <c r="K256" s="30">
        <f ca="1">IF(H256="",0,IF(OR(H256 = Geral!$A$46,H256 = Geral!$A$48),Geral!$H$15,IF(YEAR(NOW())-YEAR(E254) &lt; 18,Geral!$I$15,Geral!$H$15)))</f>
        <v>0</v>
      </c>
      <c r="L256" s="194"/>
      <c r="M256" s="7" t="str">
        <f ca="1">IF(L256="","",IF(VLOOKUP($H256,Geral!$B$42:$D$48,3,FALSE)="&lt;=",IF(YEAR(NOW())-YEAR(VLOOKUP(L256,Atletas!$B$2:$D$101,3,FALSE))&gt;VLOOKUP($H256,Geral!$B$42:$C$48,2,FALSE),"ý","þ"),IF(VLOOKUP($H256,Geral!$B$42:$D$48,3,FALSE)="&gt;=",IF(YEAR(NOW())-YEAR(VLOOKUP(L256,Atletas!$B$2:$D$101,3,FALSE))&lt;VLOOKUP($H256,Geral!$B$42:$C$48,2,FALSE),"ý","þ"))))</f>
        <v/>
      </c>
      <c r="N256" s="34" t="str">
        <f>IF($L256="","",IF(IFERROR(VLOOKUP($L256,Atletas!$B$2:$F$101,2,FALSE),"") ="","Cadastro não encontrado. Digite os dados.",VLOOKUP($L256,Atletas!$B$2:$F$101,2,FALSE)))</f>
        <v/>
      </c>
      <c r="O256" s="24" t="str">
        <f t="shared" ref="O256" si="1514">G254</f>
        <v/>
      </c>
      <c r="P256" s="36">
        <f t="shared" ref="P256" si="1515">D255</f>
        <v>0</v>
      </c>
      <c r="Q256" s="13">
        <f t="shared" si="1166"/>
        <v>0</v>
      </c>
      <c r="R256" s="13">
        <f t="shared" si="1509"/>
        <v>0</v>
      </c>
      <c r="S256" s="14" t="str">
        <f>E254</f>
        <v/>
      </c>
      <c r="T256" s="13" t="str">
        <f>F254</f>
        <v/>
      </c>
      <c r="U256" s="15">
        <f t="shared" ref="U256" ca="1" si="1516">A254</f>
        <v>0</v>
      </c>
      <c r="V256" s="16" t="str">
        <f t="shared" ref="V256" si="1517">C254</f>
        <v/>
      </c>
      <c r="W256" s="41"/>
    </row>
    <row r="257" spans="1:23" ht="20.100000000000001" customHeight="1" thickBot="1" x14ac:dyDescent="0.25">
      <c r="A257" s="255">
        <f t="shared" ref="A257" ca="1" si="1518">SUM(K257:K259)</f>
        <v>0</v>
      </c>
      <c r="B257" s="258">
        <v>86</v>
      </c>
      <c r="C257" s="261" t="str">
        <f>IF($D258="","",IF(IFERROR(VLOOKUP($D258,Atletas!$B$2:$F$101,5,FALSE),"") ="","CLUBE",VLOOKUP($D258,Atletas!$B$2:$F$101,5,FALSE)))</f>
        <v/>
      </c>
      <c r="D257" s="37"/>
      <c r="E257" s="264" t="str">
        <f>IF($D258="","",IF(IFERROR(VLOOKUP($D258,Atletas!$B$2:$F$101,3,FALSE),"") ="","DD/MM/AAAA",VLOOKUP($D258,Atletas!$B$2:$F$101,3,FALSE)))</f>
        <v/>
      </c>
      <c r="F257" s="267" t="str">
        <f>IF($D258="","",IF(IFERROR(VLOOKUP($D258,Atletas!$B$2:$F$101,4,FALSE),"") ="","Gênero",VLOOKUP($D258,Atletas!$B$2:$F$101,4,FALSE)))</f>
        <v/>
      </c>
      <c r="G257" s="249" t="str">
        <f>IF($D258="","",IF(IFERROR(VLOOKUP($D258,Atletas!$B$2:$F$101,2,FALSE),"") ="","Cadastro não encontrado. Digite os dados.",VLOOKUP($D258,Atletas!$B$2:$F$101,2,FALSE)))</f>
        <v/>
      </c>
      <c r="H257" s="56"/>
      <c r="I257" s="5" t="str">
        <f ca="1">IF(H257="","",IF(VLOOKUP(H257,Geral!$B$13:$D$27,3,FALSE)="&lt;=",IF(YEAR(NOW())-YEAR(E257)&gt;VLOOKUP(H257,Geral!$B$13:$C$27,2,FALSE),"ý","þ"),IF(VLOOKUP(H257,Geral!$B$13:$D$27,3,FALSE)="&gt;=",IF(YEAR(NOW())-YEAR(E257)&lt;VLOOKUP(H257,Geral!$B$13:$C$27,2,FALSE),"ý","þ"))))</f>
        <v/>
      </c>
      <c r="J257" s="239"/>
      <c r="K257" s="28">
        <f ca="1">SUM(IF(J257="Sim",IF(H257="",0,IF(OR(H257 = Geral!$A$46,H257 = Geral!$A$48),Geral!$H$13,IF(YEAR(NOW())-YEAR(E257) &lt; 18,Geral!$I$17,Geral!$H$17))),0),IF(H257="",0,IF(OR(H257 = Geral!$A$46,H257 = Geral!$A$48),Geral!$H$13,IF(YEAR(NOW())-YEAR(E257) &lt; 18,Geral!$I$13,Geral!$H$13))))</f>
        <v>0</v>
      </c>
      <c r="L257" s="252"/>
      <c r="M257" s="253"/>
      <c r="N257" s="254"/>
      <c r="O257" s="20" t="str">
        <f t="shared" ref="O257" si="1519">G257</f>
        <v/>
      </c>
      <c r="P257" s="59">
        <f t="shared" ref="P257" si="1520">D258</f>
        <v>0</v>
      </c>
      <c r="Q257" s="60">
        <f t="shared" si="1166"/>
        <v>0</v>
      </c>
      <c r="R257" s="60"/>
      <c r="S257" s="61" t="str">
        <f t="shared" ref="S257" si="1521">E257</f>
        <v/>
      </c>
      <c r="T257" s="60" t="str">
        <f t="shared" ref="T257" si="1522">F257</f>
        <v/>
      </c>
      <c r="U257" s="21">
        <f t="shared" ref="U257" ca="1" si="1523">A257</f>
        <v>0</v>
      </c>
      <c r="V257" s="22" t="str">
        <f t="shared" ref="V257" si="1524">C257</f>
        <v/>
      </c>
      <c r="W257" s="41"/>
    </row>
    <row r="258" spans="1:23" ht="20.100000000000001" customHeight="1" thickBot="1" x14ac:dyDescent="0.25">
      <c r="A258" s="256"/>
      <c r="B258" s="259"/>
      <c r="C258" s="262"/>
      <c r="D258" s="39"/>
      <c r="E258" s="265"/>
      <c r="F258" s="268"/>
      <c r="G258" s="250"/>
      <c r="H258" s="57"/>
      <c r="I258" s="7" t="str">
        <f ca="1">IF(H258="","",IF(VLOOKUP(H258,Geral!$B$28:$D$41,3,FALSE)="&lt;=",IF(YEAR(NOW())-YEAR(E257)&gt;VLOOKUP(H258,Geral!$B$28:$C$41,2,FALSE),"ý","þ"),IF(VLOOKUP(H258,Geral!$B$28:$D$41,3,FALSE)="&gt;=",IF(YEAR(NOW())-YEAR(E257)&lt;VLOOKUP(H258,Geral!$B$28:$C$41,2,FALSE),"ý","þ"))))</f>
        <v/>
      </c>
      <c r="J258" s="240"/>
      <c r="K258" s="29">
        <f ca="1">IF(H258="",0,IF(OR(H258 = Geral!$A$46,H258 = Geral!$A$48),Geral!$H$15,IF(YEAR(NOW())-YEAR(E257) &lt; 18,Geral!$I$15,Geral!$H$15)))</f>
        <v>0</v>
      </c>
      <c r="L258" s="194"/>
      <c r="M258" s="7" t="str">
        <f ca="1">IF(L258="","",IF(VLOOKUP($H258,Geral!$B$28:$D$41,3,FALSE)="&lt;=",IF(YEAR(NOW())-YEAR(VLOOKUP(L258,Atletas!$B$2:$D$101,3,FALSE))&gt;VLOOKUP($H258,Geral!$B$28:$C$41,2,FALSE),"ý","þ"),IF(VLOOKUP($H258,Geral!$B$28:$D$41,3,FALSE)="&gt;=",IF(YEAR(NOW())-YEAR(VLOOKUP(L258,Atletas!$B$2:$D$101,3,FALSE))&lt;VLOOKUP($H258,Geral!$B$28:$C$41,2,FALSE),"ý","þ"))))</f>
        <v/>
      </c>
      <c r="N258" s="33" t="str">
        <f>IF($L258="","",IF(IFERROR(VLOOKUP($L258,Atletas!$B$2:$F$101,2,FALSE),"") ="","Cadastro não encontrado. Digite os dados.",VLOOKUP($L258,Atletas!$B$2:$F$101,2,FALSE)))</f>
        <v/>
      </c>
      <c r="O258" s="23" t="str">
        <f t="shared" ref="O258" si="1525">G257</f>
        <v/>
      </c>
      <c r="P258" s="35">
        <f t="shared" ref="P258" si="1526">D258</f>
        <v>0</v>
      </c>
      <c r="Q258" s="8">
        <f t="shared" si="1166"/>
        <v>0</v>
      </c>
      <c r="R258" s="8">
        <f t="shared" ref="R258:R259" si="1527">L258</f>
        <v>0</v>
      </c>
      <c r="S258" s="9" t="str">
        <f t="shared" ref="S258" si="1528">E257</f>
        <v/>
      </c>
      <c r="T258" s="8" t="str">
        <f t="shared" ref="T258" si="1529">F257</f>
        <v/>
      </c>
      <c r="U258" s="10">
        <f t="shared" ref="U258" ca="1" si="1530">A257</f>
        <v>0</v>
      </c>
      <c r="V258" s="11" t="str">
        <f t="shared" ref="V258" si="1531">C257</f>
        <v/>
      </c>
      <c r="W258" s="41"/>
    </row>
    <row r="259" spans="1:23" ht="20.100000000000001" customHeight="1" thickBot="1" x14ac:dyDescent="0.25">
      <c r="A259" s="271"/>
      <c r="B259" s="272"/>
      <c r="C259" s="273"/>
      <c r="D259" s="38"/>
      <c r="E259" s="274"/>
      <c r="F259" s="275"/>
      <c r="G259" s="270"/>
      <c r="H259" s="58"/>
      <c r="I259" s="12" t="str">
        <f ca="1">IF(H259="","",IF(VLOOKUP(H259,Geral!$B$42:$D$48,3,FALSE)="&lt;=",IF(YEAR(NOW())-YEAR(E257)&gt;VLOOKUP(H259,Geral!$B$42:$C$48,2,FALSE),"ý","þ"),IF(VLOOKUP(H259,Geral!$B$42:$D$48,3,FALSE)="&gt;=",IF(YEAR(NOW())-YEAR(E257)&lt;VLOOKUP(H259,Geral!$B$42:$C$48,2,FALSE),"ý","þ"))))</f>
        <v/>
      </c>
      <c r="J259" s="241"/>
      <c r="K259" s="30">
        <f ca="1">IF(H259="",0,IF(OR(H259 = Geral!$A$46,H259 = Geral!$A$48),Geral!$H$15,IF(YEAR(NOW())-YEAR(E257) &lt; 18,Geral!$I$15,Geral!$H$15)))</f>
        <v>0</v>
      </c>
      <c r="L259" s="194"/>
      <c r="M259" s="7" t="str">
        <f ca="1">IF(L259="","",IF(VLOOKUP($H259,Geral!$B$42:$D$48,3,FALSE)="&lt;=",IF(YEAR(NOW())-YEAR(VLOOKUP(L259,Atletas!$B$2:$D$101,3,FALSE))&gt;VLOOKUP($H259,Geral!$B$42:$C$48,2,FALSE),"ý","þ"),IF(VLOOKUP($H259,Geral!$B$42:$D$48,3,FALSE)="&gt;=",IF(YEAR(NOW())-YEAR(VLOOKUP(L259,Atletas!$B$2:$D$101,3,FALSE))&lt;VLOOKUP($H259,Geral!$B$42:$C$48,2,FALSE),"ý","þ"))))</f>
        <v/>
      </c>
      <c r="N259" s="34" t="str">
        <f>IF($L259="","",IF(IFERROR(VLOOKUP($L259,Atletas!$B$2:$F$101,2,FALSE),"") ="","Cadastro não encontrado. Digite os dados.",VLOOKUP($L259,Atletas!$B$2:$F$101,2,FALSE)))</f>
        <v/>
      </c>
      <c r="O259" s="24" t="str">
        <f t="shared" ref="O259" si="1532">G257</f>
        <v/>
      </c>
      <c r="P259" s="36">
        <f t="shared" ref="P259" si="1533">D258</f>
        <v>0</v>
      </c>
      <c r="Q259" s="13">
        <f t="shared" si="1166"/>
        <v>0</v>
      </c>
      <c r="R259" s="13">
        <f t="shared" si="1527"/>
        <v>0</v>
      </c>
      <c r="S259" s="14" t="str">
        <f>E257</f>
        <v/>
      </c>
      <c r="T259" s="13" t="str">
        <f>F257</f>
        <v/>
      </c>
      <c r="U259" s="15">
        <f t="shared" ref="U259" ca="1" si="1534">A257</f>
        <v>0</v>
      </c>
      <c r="V259" s="16" t="str">
        <f t="shared" ref="V259" si="1535">C257</f>
        <v/>
      </c>
      <c r="W259" s="41"/>
    </row>
    <row r="260" spans="1:23" ht="20.100000000000001" customHeight="1" thickBot="1" x14ac:dyDescent="0.25">
      <c r="A260" s="255">
        <f t="shared" ref="A260" ca="1" si="1536">SUM(K260:K262)</f>
        <v>0</v>
      </c>
      <c r="B260" s="258">
        <v>87</v>
      </c>
      <c r="C260" s="261" t="str">
        <f>IF($D261="","",IF(IFERROR(VLOOKUP($D261,Atletas!$B$2:$F$101,5,FALSE),"") ="","CLUBE",VLOOKUP($D261,Atletas!$B$2:$F$101,5,FALSE)))</f>
        <v/>
      </c>
      <c r="D260" s="37"/>
      <c r="E260" s="264" t="str">
        <f>IF($D261="","",IF(IFERROR(VLOOKUP($D261,Atletas!$B$2:$F$101,3,FALSE),"") ="","DD/MM/AAAA",VLOOKUP($D261,Atletas!$B$2:$F$101,3,FALSE)))</f>
        <v/>
      </c>
      <c r="F260" s="267" t="str">
        <f>IF($D261="","",IF(IFERROR(VLOOKUP($D261,Atletas!$B$2:$F$101,4,FALSE),"") ="","Gênero",VLOOKUP($D261,Atletas!$B$2:$F$101,4,FALSE)))</f>
        <v/>
      </c>
      <c r="G260" s="249" t="str">
        <f>IF($D261="","",IF(IFERROR(VLOOKUP($D261,Atletas!$B$2:$F$101,2,FALSE),"") ="","Cadastro não encontrado. Digite os dados.",VLOOKUP($D261,Atletas!$B$2:$F$101,2,FALSE)))</f>
        <v/>
      </c>
      <c r="H260" s="56"/>
      <c r="I260" s="5" t="str">
        <f ca="1">IF(H260="","",IF(VLOOKUP(H260,Geral!$B$13:$D$27,3,FALSE)="&lt;=",IF(YEAR(NOW())-YEAR(E260)&gt;VLOOKUP(H260,Geral!$B$13:$C$27,2,FALSE),"ý","þ"),IF(VLOOKUP(H260,Geral!$B$13:$D$27,3,FALSE)="&gt;=",IF(YEAR(NOW())-YEAR(E260)&lt;VLOOKUP(H260,Geral!$B$13:$C$27,2,FALSE),"ý","þ"))))</f>
        <v/>
      </c>
      <c r="J260" s="239"/>
      <c r="K260" s="28">
        <f ca="1">SUM(IF(J260="Sim",IF(H260="",0,IF(OR(H260 = Geral!$A$46,H260 = Geral!$A$48),Geral!$H$13,IF(YEAR(NOW())-YEAR(E260) &lt; 18,Geral!$I$17,Geral!$H$17))),0),IF(H260="",0,IF(OR(H260 = Geral!$A$46,H260 = Geral!$A$48),Geral!$H$13,IF(YEAR(NOW())-YEAR(E260) &lt; 18,Geral!$I$13,Geral!$H$13))))</f>
        <v>0</v>
      </c>
      <c r="L260" s="252"/>
      <c r="M260" s="253"/>
      <c r="N260" s="254"/>
      <c r="O260" s="20" t="str">
        <f t="shared" ref="O260" si="1537">G260</f>
        <v/>
      </c>
      <c r="P260" s="59">
        <f t="shared" ref="P260" si="1538">D261</f>
        <v>0</v>
      </c>
      <c r="Q260" s="60">
        <f t="shared" si="1166"/>
        <v>0</v>
      </c>
      <c r="R260" s="60"/>
      <c r="S260" s="61" t="str">
        <f t="shared" ref="S260" si="1539">E260</f>
        <v/>
      </c>
      <c r="T260" s="60" t="str">
        <f t="shared" ref="T260" si="1540">F260</f>
        <v/>
      </c>
      <c r="U260" s="21">
        <f t="shared" ref="U260" ca="1" si="1541">A260</f>
        <v>0</v>
      </c>
      <c r="V260" s="22" t="str">
        <f t="shared" ref="V260" si="1542">C260</f>
        <v/>
      </c>
      <c r="W260" s="41"/>
    </row>
    <row r="261" spans="1:23" ht="20.100000000000001" customHeight="1" thickBot="1" x14ac:dyDescent="0.25">
      <c r="A261" s="256"/>
      <c r="B261" s="259"/>
      <c r="C261" s="262"/>
      <c r="D261" s="39"/>
      <c r="E261" s="265"/>
      <c r="F261" s="268"/>
      <c r="G261" s="250"/>
      <c r="H261" s="57"/>
      <c r="I261" s="7" t="str">
        <f ca="1">IF(H261="","",IF(VLOOKUP(H261,Geral!$B$28:$D$41,3,FALSE)="&lt;=",IF(YEAR(NOW())-YEAR(E260)&gt;VLOOKUP(H261,Geral!$B$28:$C$41,2,FALSE),"ý","þ"),IF(VLOOKUP(H261,Geral!$B$28:$D$41,3,FALSE)="&gt;=",IF(YEAR(NOW())-YEAR(E260)&lt;VLOOKUP(H261,Geral!$B$28:$C$41,2,FALSE),"ý","þ"))))</f>
        <v/>
      </c>
      <c r="J261" s="240"/>
      <c r="K261" s="29">
        <f ca="1">IF(H261="",0,IF(OR(H261 = Geral!$A$46,H261 = Geral!$A$48),Geral!$H$15,IF(YEAR(NOW())-YEAR(E260) &lt; 18,Geral!$I$15,Geral!$H$15)))</f>
        <v>0</v>
      </c>
      <c r="L261" s="194"/>
      <c r="M261" s="7" t="str">
        <f ca="1">IF(L261="","",IF(VLOOKUP($H261,Geral!$B$28:$D$41,3,FALSE)="&lt;=",IF(YEAR(NOW())-YEAR(VLOOKUP(L261,Atletas!$B$2:$D$101,3,FALSE))&gt;VLOOKUP($H261,Geral!$B$28:$C$41,2,FALSE),"ý","þ"),IF(VLOOKUP($H261,Geral!$B$28:$D$41,3,FALSE)="&gt;=",IF(YEAR(NOW())-YEAR(VLOOKUP(L261,Atletas!$B$2:$D$101,3,FALSE))&lt;VLOOKUP($H261,Geral!$B$28:$C$41,2,FALSE),"ý","þ"))))</f>
        <v/>
      </c>
      <c r="N261" s="33" t="str">
        <f>IF($L261="","",IF(IFERROR(VLOOKUP($L261,Atletas!$B$2:$F$101,2,FALSE),"") ="","Cadastro não encontrado. Digite os dados.",VLOOKUP($L261,Atletas!$B$2:$F$101,2,FALSE)))</f>
        <v/>
      </c>
      <c r="O261" s="23" t="str">
        <f t="shared" ref="O261" si="1543">G260</f>
        <v/>
      </c>
      <c r="P261" s="35">
        <f t="shared" ref="P261" si="1544">D261</f>
        <v>0</v>
      </c>
      <c r="Q261" s="8">
        <f t="shared" si="1166"/>
        <v>0</v>
      </c>
      <c r="R261" s="8">
        <f t="shared" ref="R261:R262" si="1545">L261</f>
        <v>0</v>
      </c>
      <c r="S261" s="9" t="str">
        <f t="shared" ref="S261" si="1546">E260</f>
        <v/>
      </c>
      <c r="T261" s="8" t="str">
        <f t="shared" ref="T261" si="1547">F260</f>
        <v/>
      </c>
      <c r="U261" s="10">
        <f t="shared" ref="U261" ca="1" si="1548">A260</f>
        <v>0</v>
      </c>
      <c r="V261" s="11" t="str">
        <f t="shared" ref="V261" si="1549">C260</f>
        <v/>
      </c>
      <c r="W261" s="41"/>
    </row>
    <row r="262" spans="1:23" ht="20.100000000000001" customHeight="1" thickBot="1" x14ac:dyDescent="0.25">
      <c r="A262" s="271"/>
      <c r="B262" s="272"/>
      <c r="C262" s="273"/>
      <c r="D262" s="38"/>
      <c r="E262" s="274"/>
      <c r="F262" s="275"/>
      <c r="G262" s="270"/>
      <c r="H262" s="58"/>
      <c r="I262" s="12" t="str">
        <f ca="1">IF(H262="","",IF(VLOOKUP(H262,Geral!$B$42:$D$48,3,FALSE)="&lt;=",IF(YEAR(NOW())-YEAR(E260)&gt;VLOOKUP(H262,Geral!$B$42:$C$48,2,FALSE),"ý","þ"),IF(VLOOKUP(H262,Geral!$B$42:$D$48,3,FALSE)="&gt;=",IF(YEAR(NOW())-YEAR(E260)&lt;VLOOKUP(H262,Geral!$B$42:$C$48,2,FALSE),"ý","þ"))))</f>
        <v/>
      </c>
      <c r="J262" s="241"/>
      <c r="K262" s="30">
        <f ca="1">IF(H262="",0,IF(OR(H262 = Geral!$A$46,H262 = Geral!$A$48),Geral!$H$15,IF(YEAR(NOW())-YEAR(E260) &lt; 18,Geral!$I$15,Geral!$H$15)))</f>
        <v>0</v>
      </c>
      <c r="L262" s="194"/>
      <c r="M262" s="7" t="str">
        <f ca="1">IF(L262="","",IF(VLOOKUP($H262,Geral!$B$42:$D$48,3,FALSE)="&lt;=",IF(YEAR(NOW())-YEAR(VLOOKUP(L262,Atletas!$B$2:$D$101,3,FALSE))&gt;VLOOKUP($H262,Geral!$B$42:$C$48,2,FALSE),"ý","þ"),IF(VLOOKUP($H262,Geral!$B$42:$D$48,3,FALSE)="&gt;=",IF(YEAR(NOW())-YEAR(VLOOKUP(L262,Atletas!$B$2:$D$101,3,FALSE))&lt;VLOOKUP($H262,Geral!$B$42:$C$48,2,FALSE),"ý","þ"))))</f>
        <v/>
      </c>
      <c r="N262" s="34" t="str">
        <f>IF($L262="","",IF(IFERROR(VLOOKUP($L262,Atletas!$B$2:$F$101,2,FALSE),"") ="","Cadastro não encontrado. Digite os dados.",VLOOKUP($L262,Atletas!$B$2:$F$101,2,FALSE)))</f>
        <v/>
      </c>
      <c r="O262" s="24" t="str">
        <f t="shared" ref="O262" si="1550">G260</f>
        <v/>
      </c>
      <c r="P262" s="36">
        <f t="shared" ref="P262" si="1551">D261</f>
        <v>0</v>
      </c>
      <c r="Q262" s="13">
        <f t="shared" ref="Q262:Q301" si="1552">H262</f>
        <v>0</v>
      </c>
      <c r="R262" s="13">
        <f t="shared" si="1545"/>
        <v>0</v>
      </c>
      <c r="S262" s="14" t="str">
        <f>E260</f>
        <v/>
      </c>
      <c r="T262" s="13" t="str">
        <f>F260</f>
        <v/>
      </c>
      <c r="U262" s="15">
        <f t="shared" ref="U262" ca="1" si="1553">A260</f>
        <v>0</v>
      </c>
      <c r="V262" s="16" t="str">
        <f t="shared" ref="V262" si="1554">C260</f>
        <v/>
      </c>
      <c r="W262" s="41"/>
    </row>
    <row r="263" spans="1:23" ht="20.100000000000001" customHeight="1" thickBot="1" x14ac:dyDescent="0.25">
      <c r="A263" s="255">
        <f t="shared" ref="A263" ca="1" si="1555">SUM(K263:K265)</f>
        <v>0</v>
      </c>
      <c r="B263" s="258">
        <v>88</v>
      </c>
      <c r="C263" s="261" t="str">
        <f>IF($D264="","",IF(IFERROR(VLOOKUP($D264,Atletas!$B$2:$F$101,5,FALSE),"") ="","CLUBE",VLOOKUP($D264,Atletas!$B$2:$F$101,5,FALSE)))</f>
        <v/>
      </c>
      <c r="D263" s="37"/>
      <c r="E263" s="264" t="str">
        <f>IF($D264="","",IF(IFERROR(VLOOKUP($D264,Atletas!$B$2:$F$101,3,FALSE),"") ="","DD/MM/AAAA",VLOOKUP($D264,Atletas!$B$2:$F$101,3,FALSE)))</f>
        <v/>
      </c>
      <c r="F263" s="267" t="str">
        <f>IF($D264="","",IF(IFERROR(VLOOKUP($D264,Atletas!$B$2:$F$101,4,FALSE),"") ="","Gênero",VLOOKUP($D264,Atletas!$B$2:$F$101,4,FALSE)))</f>
        <v/>
      </c>
      <c r="G263" s="249" t="str">
        <f>IF($D264="","",IF(IFERROR(VLOOKUP($D264,Atletas!$B$2:$F$101,2,FALSE),"") ="","Cadastro não encontrado. Digite os dados.",VLOOKUP($D264,Atletas!$B$2:$F$101,2,FALSE)))</f>
        <v/>
      </c>
      <c r="H263" s="56"/>
      <c r="I263" s="5" t="str">
        <f ca="1">IF(H263="","",IF(VLOOKUP(H263,Geral!$B$13:$D$27,3,FALSE)="&lt;=",IF(YEAR(NOW())-YEAR(E263)&gt;VLOOKUP(H263,Geral!$B$13:$C$27,2,FALSE),"ý","þ"),IF(VLOOKUP(H263,Geral!$B$13:$D$27,3,FALSE)="&gt;=",IF(YEAR(NOW())-YEAR(E263)&lt;VLOOKUP(H263,Geral!$B$13:$C$27,2,FALSE),"ý","þ"))))</f>
        <v/>
      </c>
      <c r="J263" s="239"/>
      <c r="K263" s="28">
        <f ca="1">SUM(IF(J263="Sim",IF(H263="",0,IF(OR(H263 = Geral!$A$46,H263 = Geral!$A$48),Geral!$H$13,IF(YEAR(NOW())-YEAR(E263) &lt; 18,Geral!$I$17,Geral!$H$17))),0),IF(H263="",0,IF(OR(H263 = Geral!$A$46,H263 = Geral!$A$48),Geral!$H$13,IF(YEAR(NOW())-YEAR(E263) &lt; 18,Geral!$I$13,Geral!$H$13))))</f>
        <v>0</v>
      </c>
      <c r="L263" s="252"/>
      <c r="M263" s="253"/>
      <c r="N263" s="254"/>
      <c r="O263" s="20" t="str">
        <f t="shared" ref="O263" si="1556">G263</f>
        <v/>
      </c>
      <c r="P263" s="59">
        <f t="shared" ref="P263" si="1557">D264</f>
        <v>0</v>
      </c>
      <c r="Q263" s="60">
        <f t="shared" si="1552"/>
        <v>0</v>
      </c>
      <c r="R263" s="60"/>
      <c r="S263" s="61" t="str">
        <f t="shared" ref="S263" si="1558">E263</f>
        <v/>
      </c>
      <c r="T263" s="60" t="str">
        <f t="shared" ref="T263" si="1559">F263</f>
        <v/>
      </c>
      <c r="U263" s="21">
        <f t="shared" ref="U263" ca="1" si="1560">A263</f>
        <v>0</v>
      </c>
      <c r="V263" s="22" t="str">
        <f t="shared" ref="V263" si="1561">C263</f>
        <v/>
      </c>
      <c r="W263" s="41"/>
    </row>
    <row r="264" spans="1:23" ht="20.100000000000001" customHeight="1" thickBot="1" x14ac:dyDescent="0.25">
      <c r="A264" s="256"/>
      <c r="B264" s="259"/>
      <c r="C264" s="262"/>
      <c r="D264" s="39"/>
      <c r="E264" s="265"/>
      <c r="F264" s="268"/>
      <c r="G264" s="250"/>
      <c r="H264" s="57"/>
      <c r="I264" s="7" t="str">
        <f ca="1">IF(H264="","",IF(VLOOKUP(H264,Geral!$B$28:$D$41,3,FALSE)="&lt;=",IF(YEAR(NOW())-YEAR(E263)&gt;VLOOKUP(H264,Geral!$B$28:$C$41,2,FALSE),"ý","þ"),IF(VLOOKUP(H264,Geral!$B$28:$D$41,3,FALSE)="&gt;=",IF(YEAR(NOW())-YEAR(E263)&lt;VLOOKUP(H264,Geral!$B$28:$C$41,2,FALSE),"ý","þ"))))</f>
        <v/>
      </c>
      <c r="J264" s="240"/>
      <c r="K264" s="29">
        <f ca="1">IF(H264="",0,IF(OR(H264 = Geral!$A$46,H264 = Geral!$A$48),Geral!$H$15,IF(YEAR(NOW())-YEAR(E263) &lt; 18,Geral!$I$15,Geral!$H$15)))</f>
        <v>0</v>
      </c>
      <c r="L264" s="194"/>
      <c r="M264" s="7" t="str">
        <f ca="1">IF(L264="","",IF(VLOOKUP($H264,Geral!$B$28:$D$41,3,FALSE)="&lt;=",IF(YEAR(NOW())-YEAR(VLOOKUP(L264,Atletas!$B$2:$D$101,3,FALSE))&gt;VLOOKUP($H264,Geral!$B$28:$C$41,2,FALSE),"ý","þ"),IF(VLOOKUP($H264,Geral!$B$28:$D$41,3,FALSE)="&gt;=",IF(YEAR(NOW())-YEAR(VLOOKUP(L264,Atletas!$B$2:$D$101,3,FALSE))&lt;VLOOKUP($H264,Geral!$B$28:$C$41,2,FALSE),"ý","þ"))))</f>
        <v/>
      </c>
      <c r="N264" s="33" t="str">
        <f>IF($L264="","",IF(IFERROR(VLOOKUP($L264,Atletas!$B$2:$F$101,2,FALSE),"") ="","Cadastro não encontrado. Digite os dados.",VLOOKUP($L264,Atletas!$B$2:$F$101,2,FALSE)))</f>
        <v/>
      </c>
      <c r="O264" s="23" t="str">
        <f t="shared" ref="O264" si="1562">G263</f>
        <v/>
      </c>
      <c r="P264" s="35">
        <f t="shared" ref="P264" si="1563">D264</f>
        <v>0</v>
      </c>
      <c r="Q264" s="8">
        <f t="shared" si="1552"/>
        <v>0</v>
      </c>
      <c r="R264" s="8">
        <f t="shared" ref="R264:R265" si="1564">L264</f>
        <v>0</v>
      </c>
      <c r="S264" s="9" t="str">
        <f t="shared" ref="S264" si="1565">E263</f>
        <v/>
      </c>
      <c r="T264" s="8" t="str">
        <f t="shared" ref="T264" si="1566">F263</f>
        <v/>
      </c>
      <c r="U264" s="10">
        <f t="shared" ref="U264" ca="1" si="1567">A263</f>
        <v>0</v>
      </c>
      <c r="V264" s="11" t="str">
        <f t="shared" ref="V264" si="1568">C263</f>
        <v/>
      </c>
      <c r="W264" s="41"/>
    </row>
    <row r="265" spans="1:23" ht="20.100000000000001" customHeight="1" thickBot="1" x14ac:dyDescent="0.25">
      <c r="A265" s="271"/>
      <c r="B265" s="272"/>
      <c r="C265" s="273"/>
      <c r="D265" s="38"/>
      <c r="E265" s="274"/>
      <c r="F265" s="275"/>
      <c r="G265" s="270"/>
      <c r="H265" s="58"/>
      <c r="I265" s="12" t="str">
        <f ca="1">IF(H265="","",IF(VLOOKUP(H265,Geral!$B$42:$D$48,3,FALSE)="&lt;=",IF(YEAR(NOW())-YEAR(E263)&gt;VLOOKUP(H265,Geral!$B$42:$C$48,2,FALSE),"ý","þ"),IF(VLOOKUP(H265,Geral!$B$42:$D$48,3,FALSE)="&gt;=",IF(YEAR(NOW())-YEAR(E263)&lt;VLOOKUP(H265,Geral!$B$42:$C$48,2,FALSE),"ý","þ"))))</f>
        <v/>
      </c>
      <c r="J265" s="241"/>
      <c r="K265" s="30">
        <f ca="1">IF(H265="",0,IF(OR(H265 = Geral!$A$46,H265 = Geral!$A$48),Geral!$H$15,IF(YEAR(NOW())-YEAR(E263) &lt; 18,Geral!$I$15,Geral!$H$15)))</f>
        <v>0</v>
      </c>
      <c r="L265" s="194"/>
      <c r="M265" s="7" t="str">
        <f ca="1">IF(L265="","",IF(VLOOKUP($H265,Geral!$B$42:$D$48,3,FALSE)="&lt;=",IF(YEAR(NOW())-YEAR(VLOOKUP(L265,Atletas!$B$2:$D$101,3,FALSE))&gt;VLOOKUP($H265,Geral!$B$42:$C$48,2,FALSE),"ý","þ"),IF(VLOOKUP($H265,Geral!$B$42:$D$48,3,FALSE)="&gt;=",IF(YEAR(NOW())-YEAR(VLOOKUP(L265,Atletas!$B$2:$D$101,3,FALSE))&lt;VLOOKUP($H265,Geral!$B$42:$C$48,2,FALSE),"ý","þ"))))</f>
        <v/>
      </c>
      <c r="N265" s="34" t="str">
        <f>IF($L265="","",IF(IFERROR(VLOOKUP($L265,Atletas!$B$2:$F$101,2,FALSE),"") ="","Cadastro não encontrado. Digite os dados.",VLOOKUP($L265,Atletas!$B$2:$F$101,2,FALSE)))</f>
        <v/>
      </c>
      <c r="O265" s="24" t="str">
        <f t="shared" ref="O265" si="1569">G263</f>
        <v/>
      </c>
      <c r="P265" s="36">
        <f t="shared" ref="P265" si="1570">D264</f>
        <v>0</v>
      </c>
      <c r="Q265" s="13">
        <f t="shared" si="1552"/>
        <v>0</v>
      </c>
      <c r="R265" s="13">
        <f t="shared" si="1564"/>
        <v>0</v>
      </c>
      <c r="S265" s="14" t="str">
        <f>E263</f>
        <v/>
      </c>
      <c r="T265" s="13" t="str">
        <f>F263</f>
        <v/>
      </c>
      <c r="U265" s="15">
        <f t="shared" ref="U265" ca="1" si="1571">A263</f>
        <v>0</v>
      </c>
      <c r="V265" s="16" t="str">
        <f t="shared" ref="V265" si="1572">C263</f>
        <v/>
      </c>
      <c r="W265" s="41"/>
    </row>
    <row r="266" spans="1:23" ht="20.100000000000001" customHeight="1" thickBot="1" x14ac:dyDescent="0.25">
      <c r="A266" s="255">
        <f t="shared" ref="A266" ca="1" si="1573">SUM(K266:K268)</f>
        <v>0</v>
      </c>
      <c r="B266" s="258">
        <v>89</v>
      </c>
      <c r="C266" s="261" t="str">
        <f>IF($D267="","",IF(IFERROR(VLOOKUP($D267,Atletas!$B$2:$F$101,5,FALSE),"") ="","CLUBE",VLOOKUP($D267,Atletas!$B$2:$F$101,5,FALSE)))</f>
        <v/>
      </c>
      <c r="D266" s="37"/>
      <c r="E266" s="264" t="str">
        <f>IF($D267="","",IF(IFERROR(VLOOKUP($D267,Atletas!$B$2:$F$101,3,FALSE),"") ="","DD/MM/AAAA",VLOOKUP($D267,Atletas!$B$2:$F$101,3,FALSE)))</f>
        <v/>
      </c>
      <c r="F266" s="267" t="str">
        <f>IF($D267="","",IF(IFERROR(VLOOKUP($D267,Atletas!$B$2:$F$101,4,FALSE),"") ="","Gênero",VLOOKUP($D267,Atletas!$B$2:$F$101,4,FALSE)))</f>
        <v/>
      </c>
      <c r="G266" s="249" t="str">
        <f>IF($D267="","",IF(IFERROR(VLOOKUP($D267,Atletas!$B$2:$F$101,2,FALSE),"") ="","Cadastro não encontrado. Digite os dados.",VLOOKUP($D267,Atletas!$B$2:$F$101,2,FALSE)))</f>
        <v/>
      </c>
      <c r="H266" s="56"/>
      <c r="I266" s="5" t="str">
        <f ca="1">IF(H266="","",IF(VLOOKUP(H266,Geral!$B$13:$D$27,3,FALSE)="&lt;=",IF(YEAR(NOW())-YEAR(E266)&gt;VLOOKUP(H266,Geral!$B$13:$C$27,2,FALSE),"ý","þ"),IF(VLOOKUP(H266,Geral!$B$13:$D$27,3,FALSE)="&gt;=",IF(YEAR(NOW())-YEAR(E266)&lt;VLOOKUP(H266,Geral!$B$13:$C$27,2,FALSE),"ý","þ"))))</f>
        <v/>
      </c>
      <c r="J266" s="239"/>
      <c r="K266" s="28">
        <f ca="1">SUM(IF(J266="Sim",IF(H266="",0,IF(OR(H266 = Geral!$A$46,H266 = Geral!$A$48),Geral!$H$13,IF(YEAR(NOW())-YEAR(E266) &lt; 18,Geral!$I$17,Geral!$H$17))),0),IF(H266="",0,IF(OR(H266 = Geral!$A$46,H266 = Geral!$A$48),Geral!$H$13,IF(YEAR(NOW())-YEAR(E266) &lt; 18,Geral!$I$13,Geral!$H$13))))</f>
        <v>0</v>
      </c>
      <c r="L266" s="252"/>
      <c r="M266" s="253"/>
      <c r="N266" s="254"/>
      <c r="O266" s="20" t="str">
        <f t="shared" ref="O266" si="1574">G266</f>
        <v/>
      </c>
      <c r="P266" s="59">
        <f t="shared" ref="P266" si="1575">D267</f>
        <v>0</v>
      </c>
      <c r="Q266" s="60">
        <f t="shared" si="1552"/>
        <v>0</v>
      </c>
      <c r="R266" s="60"/>
      <c r="S266" s="61" t="str">
        <f t="shared" ref="S266" si="1576">E266</f>
        <v/>
      </c>
      <c r="T266" s="60" t="str">
        <f t="shared" ref="T266" si="1577">F266</f>
        <v/>
      </c>
      <c r="U266" s="21">
        <f t="shared" ref="U266" ca="1" si="1578">A266</f>
        <v>0</v>
      </c>
      <c r="V266" s="22" t="str">
        <f t="shared" ref="V266" si="1579">C266</f>
        <v/>
      </c>
      <c r="W266" s="41"/>
    </row>
    <row r="267" spans="1:23" ht="20.100000000000001" customHeight="1" thickBot="1" x14ac:dyDescent="0.25">
      <c r="A267" s="256"/>
      <c r="B267" s="259"/>
      <c r="C267" s="262"/>
      <c r="D267" s="39"/>
      <c r="E267" s="265"/>
      <c r="F267" s="268"/>
      <c r="G267" s="250"/>
      <c r="H267" s="57"/>
      <c r="I267" s="7" t="str">
        <f ca="1">IF(H267="","",IF(VLOOKUP(H267,Geral!$B$28:$D$41,3,FALSE)="&lt;=",IF(YEAR(NOW())-YEAR(E266)&gt;VLOOKUP(H267,Geral!$B$28:$C$41,2,FALSE),"ý","þ"),IF(VLOOKUP(H267,Geral!$B$28:$D$41,3,FALSE)="&gt;=",IF(YEAR(NOW())-YEAR(E266)&lt;VLOOKUP(H267,Geral!$B$28:$C$41,2,FALSE),"ý","þ"))))</f>
        <v/>
      </c>
      <c r="J267" s="240"/>
      <c r="K267" s="29">
        <f ca="1">IF(H267="",0,IF(OR(H267 = Geral!$A$46,H267 = Geral!$A$48),Geral!$H$15,IF(YEAR(NOW())-YEAR(E266) &lt; 18,Geral!$I$15,Geral!$H$15)))</f>
        <v>0</v>
      </c>
      <c r="L267" s="194"/>
      <c r="M267" s="7" t="str">
        <f ca="1">IF(L267="","",IF(VLOOKUP($H267,Geral!$B$28:$D$41,3,FALSE)="&lt;=",IF(YEAR(NOW())-YEAR(VLOOKUP(L267,Atletas!$B$2:$D$101,3,FALSE))&gt;VLOOKUP($H267,Geral!$B$28:$C$41,2,FALSE),"ý","þ"),IF(VLOOKUP($H267,Geral!$B$28:$D$41,3,FALSE)="&gt;=",IF(YEAR(NOW())-YEAR(VLOOKUP(L267,Atletas!$B$2:$D$101,3,FALSE))&lt;VLOOKUP($H267,Geral!$B$28:$C$41,2,FALSE),"ý","þ"))))</f>
        <v/>
      </c>
      <c r="N267" s="33" t="str">
        <f>IF($L267="","",IF(IFERROR(VLOOKUP($L267,Atletas!$B$2:$F$101,2,FALSE),"") ="","Cadastro não encontrado. Digite os dados.",VLOOKUP($L267,Atletas!$B$2:$F$101,2,FALSE)))</f>
        <v/>
      </c>
      <c r="O267" s="23" t="str">
        <f t="shared" ref="O267" si="1580">G266</f>
        <v/>
      </c>
      <c r="P267" s="35">
        <f t="shared" ref="P267" si="1581">D267</f>
        <v>0</v>
      </c>
      <c r="Q267" s="8">
        <f t="shared" si="1552"/>
        <v>0</v>
      </c>
      <c r="R267" s="8">
        <f t="shared" ref="R267:R268" si="1582">L267</f>
        <v>0</v>
      </c>
      <c r="S267" s="9" t="str">
        <f t="shared" ref="S267" si="1583">E266</f>
        <v/>
      </c>
      <c r="T267" s="8" t="str">
        <f t="shared" ref="T267" si="1584">F266</f>
        <v/>
      </c>
      <c r="U267" s="10">
        <f t="shared" ref="U267" ca="1" si="1585">A266</f>
        <v>0</v>
      </c>
      <c r="V267" s="11" t="str">
        <f t="shared" ref="V267" si="1586">C266</f>
        <v/>
      </c>
      <c r="W267" s="41"/>
    </row>
    <row r="268" spans="1:23" ht="20.100000000000001" customHeight="1" thickBot="1" x14ac:dyDescent="0.25">
      <c r="A268" s="271"/>
      <c r="B268" s="272"/>
      <c r="C268" s="273"/>
      <c r="D268" s="38"/>
      <c r="E268" s="274"/>
      <c r="F268" s="275"/>
      <c r="G268" s="270"/>
      <c r="H268" s="58"/>
      <c r="I268" s="12" t="str">
        <f ca="1">IF(H268="","",IF(VLOOKUP(H268,Geral!$B$42:$D$48,3,FALSE)="&lt;=",IF(YEAR(NOW())-YEAR(E266)&gt;VLOOKUP(H268,Geral!$B$42:$C$48,2,FALSE),"ý","þ"),IF(VLOOKUP(H268,Geral!$B$42:$D$48,3,FALSE)="&gt;=",IF(YEAR(NOW())-YEAR(E266)&lt;VLOOKUP(H268,Geral!$B$42:$C$48,2,FALSE),"ý","þ"))))</f>
        <v/>
      </c>
      <c r="J268" s="241"/>
      <c r="K268" s="30">
        <f ca="1">IF(H268="",0,IF(OR(H268 = Geral!$A$46,H268 = Geral!$A$48),Geral!$H$15,IF(YEAR(NOW())-YEAR(E266) &lt; 18,Geral!$I$15,Geral!$H$15)))</f>
        <v>0</v>
      </c>
      <c r="L268" s="194"/>
      <c r="M268" s="7" t="str">
        <f ca="1">IF(L268="","",IF(VLOOKUP($H268,Geral!$B$42:$D$48,3,FALSE)="&lt;=",IF(YEAR(NOW())-YEAR(VLOOKUP(L268,Atletas!$B$2:$D$101,3,FALSE))&gt;VLOOKUP($H268,Geral!$B$42:$C$48,2,FALSE),"ý","þ"),IF(VLOOKUP($H268,Geral!$B$42:$D$48,3,FALSE)="&gt;=",IF(YEAR(NOW())-YEAR(VLOOKUP(L268,Atletas!$B$2:$D$101,3,FALSE))&lt;VLOOKUP($H268,Geral!$B$42:$C$48,2,FALSE),"ý","þ"))))</f>
        <v/>
      </c>
      <c r="N268" s="34" t="str">
        <f>IF($L268="","",IF(IFERROR(VLOOKUP($L268,Atletas!$B$2:$F$101,2,FALSE),"") ="","Cadastro não encontrado. Digite os dados.",VLOOKUP($L268,Atletas!$B$2:$F$101,2,FALSE)))</f>
        <v/>
      </c>
      <c r="O268" s="24" t="str">
        <f t="shared" ref="O268" si="1587">G266</f>
        <v/>
      </c>
      <c r="P268" s="36">
        <f t="shared" ref="P268" si="1588">D267</f>
        <v>0</v>
      </c>
      <c r="Q268" s="13">
        <f t="shared" si="1552"/>
        <v>0</v>
      </c>
      <c r="R268" s="13">
        <f t="shared" si="1582"/>
        <v>0</v>
      </c>
      <c r="S268" s="14" t="str">
        <f>E266</f>
        <v/>
      </c>
      <c r="T268" s="13" t="str">
        <f>F266</f>
        <v/>
      </c>
      <c r="U268" s="15">
        <f t="shared" ref="U268" ca="1" si="1589">A266</f>
        <v>0</v>
      </c>
      <c r="V268" s="16" t="str">
        <f t="shared" ref="V268" si="1590">C266</f>
        <v/>
      </c>
      <c r="W268" s="41"/>
    </row>
    <row r="269" spans="1:23" ht="20.100000000000001" customHeight="1" thickBot="1" x14ac:dyDescent="0.25">
      <c r="A269" s="255">
        <f t="shared" ref="A269" ca="1" si="1591">SUM(K269:K271)</f>
        <v>0</v>
      </c>
      <c r="B269" s="258">
        <v>90</v>
      </c>
      <c r="C269" s="261" t="str">
        <f>IF($D270="","",IF(IFERROR(VLOOKUP($D270,Atletas!$B$2:$F$101,5,FALSE),"") ="","CLUBE",VLOOKUP($D270,Atletas!$B$2:$F$101,5,FALSE)))</f>
        <v/>
      </c>
      <c r="D269" s="37"/>
      <c r="E269" s="264" t="str">
        <f>IF($D270="","",IF(IFERROR(VLOOKUP($D270,Atletas!$B$2:$F$101,3,FALSE),"") ="","DD/MM/AAAA",VLOOKUP($D270,Atletas!$B$2:$F$101,3,FALSE)))</f>
        <v/>
      </c>
      <c r="F269" s="267" t="str">
        <f>IF($D270="","",IF(IFERROR(VLOOKUP($D270,Atletas!$B$2:$F$101,4,FALSE),"") ="","Gênero",VLOOKUP($D270,Atletas!$B$2:$F$101,4,FALSE)))</f>
        <v/>
      </c>
      <c r="G269" s="249" t="str">
        <f>IF($D270="","",IF(IFERROR(VLOOKUP($D270,Atletas!$B$2:$F$101,2,FALSE),"") ="","Cadastro não encontrado. Digite os dados.",VLOOKUP($D270,Atletas!$B$2:$F$101,2,FALSE)))</f>
        <v/>
      </c>
      <c r="H269" s="56"/>
      <c r="I269" s="5" t="str">
        <f ca="1">IF(H269="","",IF(VLOOKUP(H269,Geral!$B$13:$D$27,3,FALSE)="&lt;=",IF(YEAR(NOW())-YEAR(E269)&gt;VLOOKUP(H269,Geral!$B$13:$C$27,2,FALSE),"ý","þ"),IF(VLOOKUP(H269,Geral!$B$13:$D$27,3,FALSE)="&gt;=",IF(YEAR(NOW())-YEAR(E269)&lt;VLOOKUP(H269,Geral!$B$13:$C$27,2,FALSE),"ý","þ"))))</f>
        <v/>
      </c>
      <c r="J269" s="239"/>
      <c r="K269" s="28">
        <f ca="1">SUM(IF(J269="Sim",IF(H269="",0,IF(OR(H269 = Geral!$A$46,H269 = Geral!$A$48),Geral!$H$13,IF(YEAR(NOW())-YEAR(E269) &lt; 18,Geral!$I$17,Geral!$H$17))),0),IF(H269="",0,IF(OR(H269 = Geral!$A$46,H269 = Geral!$A$48),Geral!$H$13,IF(YEAR(NOW())-YEAR(E269) &lt; 18,Geral!$I$13,Geral!$H$13))))</f>
        <v>0</v>
      </c>
      <c r="L269" s="252"/>
      <c r="M269" s="253"/>
      <c r="N269" s="254"/>
      <c r="O269" s="20" t="str">
        <f t="shared" ref="O269" si="1592">G269</f>
        <v/>
      </c>
      <c r="P269" s="59">
        <f t="shared" ref="P269" si="1593">D270</f>
        <v>0</v>
      </c>
      <c r="Q269" s="60">
        <f t="shared" si="1552"/>
        <v>0</v>
      </c>
      <c r="R269" s="60"/>
      <c r="S269" s="61" t="str">
        <f t="shared" ref="S269" si="1594">E269</f>
        <v/>
      </c>
      <c r="T269" s="60" t="str">
        <f t="shared" ref="T269" si="1595">F269</f>
        <v/>
      </c>
      <c r="U269" s="21">
        <f t="shared" ref="U269" ca="1" si="1596">A269</f>
        <v>0</v>
      </c>
      <c r="V269" s="22" t="str">
        <f t="shared" ref="V269" si="1597">C269</f>
        <v/>
      </c>
      <c r="W269" s="41"/>
    </row>
    <row r="270" spans="1:23" ht="20.100000000000001" customHeight="1" thickBot="1" x14ac:dyDescent="0.25">
      <c r="A270" s="256"/>
      <c r="B270" s="259"/>
      <c r="C270" s="262"/>
      <c r="D270" s="39"/>
      <c r="E270" s="265"/>
      <c r="F270" s="268"/>
      <c r="G270" s="250"/>
      <c r="H270" s="57"/>
      <c r="I270" s="7" t="str">
        <f ca="1">IF(H270="","",IF(VLOOKUP(H270,Geral!$B$28:$D$41,3,FALSE)="&lt;=",IF(YEAR(NOW())-YEAR(E269)&gt;VLOOKUP(H270,Geral!$B$28:$C$41,2,FALSE),"ý","þ"),IF(VLOOKUP(H270,Geral!$B$28:$D$41,3,FALSE)="&gt;=",IF(YEAR(NOW())-YEAR(E269)&lt;VLOOKUP(H270,Geral!$B$28:$C$41,2,FALSE),"ý","þ"))))</f>
        <v/>
      </c>
      <c r="J270" s="240"/>
      <c r="K270" s="29">
        <f ca="1">IF(H270="",0,IF(OR(H270 = Geral!$A$46,H270 = Geral!$A$48),Geral!$H$15,IF(YEAR(NOW())-YEAR(E269) &lt; 18,Geral!$I$15,Geral!$H$15)))</f>
        <v>0</v>
      </c>
      <c r="L270" s="194"/>
      <c r="M270" s="7" t="str">
        <f ca="1">IF(L270="","",IF(VLOOKUP($H270,Geral!$B$28:$D$41,3,FALSE)="&lt;=",IF(YEAR(NOW())-YEAR(VLOOKUP(L270,Atletas!$B$2:$D$101,3,FALSE))&gt;VLOOKUP($H270,Geral!$B$28:$C$41,2,FALSE),"ý","þ"),IF(VLOOKUP($H270,Geral!$B$28:$D$41,3,FALSE)="&gt;=",IF(YEAR(NOW())-YEAR(VLOOKUP(L270,Atletas!$B$2:$D$101,3,FALSE))&lt;VLOOKUP($H270,Geral!$B$28:$C$41,2,FALSE),"ý","þ"))))</f>
        <v/>
      </c>
      <c r="N270" s="33" t="str">
        <f>IF($L270="","",IF(IFERROR(VLOOKUP($L270,Atletas!$B$2:$F$101,2,FALSE),"") ="","Cadastro não encontrado. Digite os dados.",VLOOKUP($L270,Atletas!$B$2:$F$101,2,FALSE)))</f>
        <v/>
      </c>
      <c r="O270" s="23" t="str">
        <f t="shared" ref="O270" si="1598">G269</f>
        <v/>
      </c>
      <c r="P270" s="35">
        <f t="shared" ref="P270" si="1599">D270</f>
        <v>0</v>
      </c>
      <c r="Q270" s="8">
        <f t="shared" si="1552"/>
        <v>0</v>
      </c>
      <c r="R270" s="8">
        <f t="shared" ref="R270:R271" si="1600">L270</f>
        <v>0</v>
      </c>
      <c r="S270" s="9" t="str">
        <f t="shared" ref="S270" si="1601">E269</f>
        <v/>
      </c>
      <c r="T270" s="8" t="str">
        <f t="shared" ref="T270" si="1602">F269</f>
        <v/>
      </c>
      <c r="U270" s="10">
        <f t="shared" ref="U270" ca="1" si="1603">A269</f>
        <v>0</v>
      </c>
      <c r="V270" s="11" t="str">
        <f t="shared" ref="V270" si="1604">C269</f>
        <v/>
      </c>
      <c r="W270" s="41"/>
    </row>
    <row r="271" spans="1:23" ht="20.100000000000001" customHeight="1" thickBot="1" x14ac:dyDescent="0.25">
      <c r="A271" s="271"/>
      <c r="B271" s="272"/>
      <c r="C271" s="273"/>
      <c r="D271" s="38"/>
      <c r="E271" s="274"/>
      <c r="F271" s="275"/>
      <c r="G271" s="270"/>
      <c r="H271" s="58"/>
      <c r="I271" s="12" t="str">
        <f ca="1">IF(H271="","",IF(VLOOKUP(H271,Geral!$B$42:$D$48,3,FALSE)="&lt;=",IF(YEAR(NOW())-YEAR(E269)&gt;VLOOKUP(H271,Geral!$B$42:$C$48,2,FALSE),"ý","þ"),IF(VLOOKUP(H271,Geral!$B$42:$D$48,3,FALSE)="&gt;=",IF(YEAR(NOW())-YEAR(E269)&lt;VLOOKUP(H271,Geral!$B$42:$C$48,2,FALSE),"ý","þ"))))</f>
        <v/>
      </c>
      <c r="J271" s="241"/>
      <c r="K271" s="30">
        <f ca="1">IF(H271="",0,IF(OR(H271 = Geral!$A$46,H271 = Geral!$A$48),Geral!$H$15,IF(YEAR(NOW())-YEAR(E269) &lt; 18,Geral!$I$15,Geral!$H$15)))</f>
        <v>0</v>
      </c>
      <c r="L271" s="194"/>
      <c r="M271" s="7" t="str">
        <f ca="1">IF(L271="","",IF(VLOOKUP($H271,Geral!$B$42:$D$48,3,FALSE)="&lt;=",IF(YEAR(NOW())-YEAR(VLOOKUP(L271,Atletas!$B$2:$D$101,3,FALSE))&gt;VLOOKUP($H271,Geral!$B$42:$C$48,2,FALSE),"ý","þ"),IF(VLOOKUP($H271,Geral!$B$42:$D$48,3,FALSE)="&gt;=",IF(YEAR(NOW())-YEAR(VLOOKUP(L271,Atletas!$B$2:$D$101,3,FALSE))&lt;VLOOKUP($H271,Geral!$B$42:$C$48,2,FALSE),"ý","þ"))))</f>
        <v/>
      </c>
      <c r="N271" s="34" t="str">
        <f>IF($L271="","",IF(IFERROR(VLOOKUP($L271,Atletas!$B$2:$F$101,2,FALSE),"") ="","Cadastro não encontrado. Digite os dados.",VLOOKUP($L271,Atletas!$B$2:$F$101,2,FALSE)))</f>
        <v/>
      </c>
      <c r="O271" s="24" t="str">
        <f t="shared" ref="O271" si="1605">G269</f>
        <v/>
      </c>
      <c r="P271" s="36">
        <f t="shared" ref="P271" si="1606">D270</f>
        <v>0</v>
      </c>
      <c r="Q271" s="13">
        <f t="shared" si="1552"/>
        <v>0</v>
      </c>
      <c r="R271" s="13">
        <f t="shared" si="1600"/>
        <v>0</v>
      </c>
      <c r="S271" s="14" t="str">
        <f>E269</f>
        <v/>
      </c>
      <c r="T271" s="13" t="str">
        <f>F269</f>
        <v/>
      </c>
      <c r="U271" s="15">
        <f t="shared" ref="U271" ca="1" si="1607">A269</f>
        <v>0</v>
      </c>
      <c r="V271" s="16" t="str">
        <f t="shared" ref="V271" si="1608">C269</f>
        <v/>
      </c>
      <c r="W271" s="41"/>
    </row>
    <row r="272" spans="1:23" ht="20.100000000000001" customHeight="1" thickBot="1" x14ac:dyDescent="0.25">
      <c r="A272" s="255">
        <f t="shared" ref="A272" ca="1" si="1609">SUM(K272:K274)</f>
        <v>0</v>
      </c>
      <c r="B272" s="258">
        <v>91</v>
      </c>
      <c r="C272" s="261" t="str">
        <f>IF($D273="","",IF(IFERROR(VLOOKUP($D273,Atletas!$B$2:$F$101,5,FALSE),"") ="","CLUBE",VLOOKUP($D273,Atletas!$B$2:$F$101,5,FALSE)))</f>
        <v/>
      </c>
      <c r="D272" s="37"/>
      <c r="E272" s="264" t="str">
        <f>IF($D273="","",IF(IFERROR(VLOOKUP($D273,Atletas!$B$2:$F$101,3,FALSE),"") ="","DD/MM/AAAA",VLOOKUP($D273,Atletas!$B$2:$F$101,3,FALSE)))</f>
        <v/>
      </c>
      <c r="F272" s="267" t="str">
        <f>IF($D273="","",IF(IFERROR(VLOOKUP($D273,Atletas!$B$2:$F$101,4,FALSE),"") ="","Gênero",VLOOKUP($D273,Atletas!$B$2:$F$101,4,FALSE)))</f>
        <v/>
      </c>
      <c r="G272" s="249" t="str">
        <f>IF($D273="","",IF(IFERROR(VLOOKUP($D273,Atletas!$B$2:$F$101,2,FALSE),"") ="","Cadastro não encontrado. Digite os dados.",VLOOKUP($D273,Atletas!$B$2:$F$101,2,FALSE)))</f>
        <v/>
      </c>
      <c r="H272" s="56"/>
      <c r="I272" s="5" t="str">
        <f ca="1">IF(H272="","",IF(VLOOKUP(H272,Geral!$B$13:$D$27,3,FALSE)="&lt;=",IF(YEAR(NOW())-YEAR(E272)&gt;VLOOKUP(H272,Geral!$B$13:$C$27,2,FALSE),"ý","þ"),IF(VLOOKUP(H272,Geral!$B$13:$D$27,3,FALSE)="&gt;=",IF(YEAR(NOW())-YEAR(E272)&lt;VLOOKUP(H272,Geral!$B$13:$C$27,2,FALSE),"ý","þ"))))</f>
        <v/>
      </c>
      <c r="J272" s="239"/>
      <c r="K272" s="28">
        <f ca="1">SUM(IF(J272="Sim",IF(H272="",0,IF(OR(H272 = Geral!$A$46,H272 = Geral!$A$48),Geral!$H$13,IF(YEAR(NOW())-YEAR(E272) &lt; 18,Geral!$I$17,Geral!$H$17))),0),IF(H272="",0,IF(OR(H272 = Geral!$A$46,H272 = Geral!$A$48),Geral!$H$13,IF(YEAR(NOW())-YEAR(E272) &lt; 18,Geral!$I$13,Geral!$H$13))))</f>
        <v>0</v>
      </c>
      <c r="L272" s="252"/>
      <c r="M272" s="253"/>
      <c r="N272" s="254"/>
      <c r="O272" s="20" t="str">
        <f t="shared" ref="O272" si="1610">G272</f>
        <v/>
      </c>
      <c r="P272" s="59">
        <f t="shared" ref="P272" si="1611">D273</f>
        <v>0</v>
      </c>
      <c r="Q272" s="60">
        <f t="shared" si="1552"/>
        <v>0</v>
      </c>
      <c r="R272" s="60"/>
      <c r="S272" s="61" t="str">
        <f t="shared" ref="S272" si="1612">E272</f>
        <v/>
      </c>
      <c r="T272" s="60" t="str">
        <f t="shared" ref="T272" si="1613">F272</f>
        <v/>
      </c>
      <c r="U272" s="21">
        <f t="shared" ref="U272" ca="1" si="1614">A272</f>
        <v>0</v>
      </c>
      <c r="V272" s="22" t="str">
        <f t="shared" ref="V272" si="1615">C272</f>
        <v/>
      </c>
      <c r="W272" s="41"/>
    </row>
    <row r="273" spans="1:23" ht="20.100000000000001" customHeight="1" thickBot="1" x14ac:dyDescent="0.25">
      <c r="A273" s="256"/>
      <c r="B273" s="259"/>
      <c r="C273" s="262"/>
      <c r="D273" s="39"/>
      <c r="E273" s="265"/>
      <c r="F273" s="268"/>
      <c r="G273" s="250"/>
      <c r="H273" s="57"/>
      <c r="I273" s="7" t="str">
        <f ca="1">IF(H273="","",IF(VLOOKUP(H273,Geral!$B$28:$D$41,3,FALSE)="&lt;=",IF(YEAR(NOW())-YEAR(E272)&gt;VLOOKUP(H273,Geral!$B$28:$C$41,2,FALSE),"ý","þ"),IF(VLOOKUP(H273,Geral!$B$28:$D$41,3,FALSE)="&gt;=",IF(YEAR(NOW())-YEAR(E272)&lt;VLOOKUP(H273,Geral!$B$28:$C$41,2,FALSE),"ý","þ"))))</f>
        <v/>
      </c>
      <c r="J273" s="240"/>
      <c r="K273" s="29">
        <f ca="1">IF(H273="",0,IF(OR(H273 = Geral!$A$46,H273 = Geral!$A$48),Geral!$H$15,IF(YEAR(NOW())-YEAR(E272) &lt; 18,Geral!$I$15,Geral!$H$15)))</f>
        <v>0</v>
      </c>
      <c r="L273" s="194"/>
      <c r="M273" s="7" t="str">
        <f ca="1">IF(L273="","",IF(VLOOKUP($H273,Geral!$B$28:$D$41,3,FALSE)="&lt;=",IF(YEAR(NOW())-YEAR(VLOOKUP(L273,Atletas!$B$2:$D$101,3,FALSE))&gt;VLOOKUP($H273,Geral!$B$28:$C$41,2,FALSE),"ý","þ"),IF(VLOOKUP($H273,Geral!$B$28:$D$41,3,FALSE)="&gt;=",IF(YEAR(NOW())-YEAR(VLOOKUP(L273,Atletas!$B$2:$D$101,3,FALSE))&lt;VLOOKUP($H273,Geral!$B$28:$C$41,2,FALSE),"ý","þ"))))</f>
        <v/>
      </c>
      <c r="N273" s="33" t="str">
        <f>IF($L273="","",IF(IFERROR(VLOOKUP($L273,Atletas!$B$2:$F$101,2,FALSE),"") ="","Cadastro não encontrado. Digite os dados.",VLOOKUP($L273,Atletas!$B$2:$F$101,2,FALSE)))</f>
        <v/>
      </c>
      <c r="O273" s="23" t="str">
        <f t="shared" ref="O273" si="1616">G272</f>
        <v/>
      </c>
      <c r="P273" s="35">
        <f t="shared" ref="P273" si="1617">D273</f>
        <v>0</v>
      </c>
      <c r="Q273" s="8">
        <f t="shared" si="1552"/>
        <v>0</v>
      </c>
      <c r="R273" s="8">
        <f t="shared" ref="R273:R274" si="1618">L273</f>
        <v>0</v>
      </c>
      <c r="S273" s="9" t="str">
        <f t="shared" ref="S273" si="1619">E272</f>
        <v/>
      </c>
      <c r="T273" s="8" t="str">
        <f t="shared" ref="T273" si="1620">F272</f>
        <v/>
      </c>
      <c r="U273" s="10">
        <f t="shared" ref="U273" ca="1" si="1621">A272</f>
        <v>0</v>
      </c>
      <c r="V273" s="11" t="str">
        <f t="shared" ref="V273" si="1622">C272</f>
        <v/>
      </c>
      <c r="W273" s="41"/>
    </row>
    <row r="274" spans="1:23" ht="20.100000000000001" customHeight="1" thickBot="1" x14ac:dyDescent="0.25">
      <c r="A274" s="271"/>
      <c r="B274" s="272"/>
      <c r="C274" s="273"/>
      <c r="D274" s="38"/>
      <c r="E274" s="274"/>
      <c r="F274" s="275"/>
      <c r="G274" s="270"/>
      <c r="H274" s="58"/>
      <c r="I274" s="12" t="str">
        <f ca="1">IF(H274="","",IF(VLOOKUP(H274,Geral!$B$42:$D$48,3,FALSE)="&lt;=",IF(YEAR(NOW())-YEAR(E272)&gt;VLOOKUP(H274,Geral!$B$42:$C$48,2,FALSE),"ý","þ"),IF(VLOOKUP(H274,Geral!$B$42:$D$48,3,FALSE)="&gt;=",IF(YEAR(NOW())-YEAR(E272)&lt;VLOOKUP(H274,Geral!$B$42:$C$48,2,FALSE),"ý","þ"))))</f>
        <v/>
      </c>
      <c r="J274" s="241"/>
      <c r="K274" s="30">
        <f ca="1">IF(H274="",0,IF(OR(H274 = Geral!$A$46,H274 = Geral!$A$48),Geral!$H$15,IF(YEAR(NOW())-YEAR(E272) &lt; 18,Geral!$I$15,Geral!$H$15)))</f>
        <v>0</v>
      </c>
      <c r="L274" s="194"/>
      <c r="M274" s="7" t="str">
        <f ca="1">IF(L274="","",IF(VLOOKUP($H274,Geral!$B$42:$D$48,3,FALSE)="&lt;=",IF(YEAR(NOW())-YEAR(VLOOKUP(L274,Atletas!$B$2:$D$101,3,FALSE))&gt;VLOOKUP($H274,Geral!$B$42:$C$48,2,FALSE),"ý","þ"),IF(VLOOKUP($H274,Geral!$B$42:$D$48,3,FALSE)="&gt;=",IF(YEAR(NOW())-YEAR(VLOOKUP(L274,Atletas!$B$2:$D$101,3,FALSE))&lt;VLOOKUP($H274,Geral!$B$42:$C$48,2,FALSE),"ý","þ"))))</f>
        <v/>
      </c>
      <c r="N274" s="34" t="str">
        <f>IF($L274="","",IF(IFERROR(VLOOKUP($L274,Atletas!$B$2:$F$101,2,FALSE),"") ="","Cadastro não encontrado. Digite os dados.",VLOOKUP($L274,Atletas!$B$2:$F$101,2,FALSE)))</f>
        <v/>
      </c>
      <c r="O274" s="24" t="str">
        <f t="shared" ref="O274" si="1623">G272</f>
        <v/>
      </c>
      <c r="P274" s="36">
        <f t="shared" ref="P274" si="1624">D273</f>
        <v>0</v>
      </c>
      <c r="Q274" s="13">
        <f t="shared" si="1552"/>
        <v>0</v>
      </c>
      <c r="R274" s="13">
        <f t="shared" si="1618"/>
        <v>0</v>
      </c>
      <c r="S274" s="14" t="str">
        <f>E272</f>
        <v/>
      </c>
      <c r="T274" s="13" t="str">
        <f>F272</f>
        <v/>
      </c>
      <c r="U274" s="15">
        <f t="shared" ref="U274" ca="1" si="1625">A272</f>
        <v>0</v>
      </c>
      <c r="V274" s="16" t="str">
        <f t="shared" ref="V274" si="1626">C272</f>
        <v/>
      </c>
      <c r="W274" s="41"/>
    </row>
    <row r="275" spans="1:23" ht="20.100000000000001" customHeight="1" thickBot="1" x14ac:dyDescent="0.25">
      <c r="A275" s="255">
        <f t="shared" ref="A275" ca="1" si="1627">SUM(K275:K277)</f>
        <v>0</v>
      </c>
      <c r="B275" s="258">
        <v>92</v>
      </c>
      <c r="C275" s="261" t="str">
        <f>IF($D276="","",IF(IFERROR(VLOOKUP($D276,Atletas!$B$2:$F$101,5,FALSE),"") ="","CLUBE",VLOOKUP($D276,Atletas!$B$2:$F$101,5,FALSE)))</f>
        <v/>
      </c>
      <c r="D275" s="37"/>
      <c r="E275" s="264" t="str">
        <f>IF($D276="","",IF(IFERROR(VLOOKUP($D276,Atletas!$B$2:$F$101,3,FALSE),"") ="","DD/MM/AAAA",VLOOKUP($D276,Atletas!$B$2:$F$101,3,FALSE)))</f>
        <v/>
      </c>
      <c r="F275" s="267" t="str">
        <f>IF($D276="","",IF(IFERROR(VLOOKUP($D276,Atletas!$B$2:$F$101,4,FALSE),"") ="","Gênero",VLOOKUP($D276,Atletas!$B$2:$F$101,4,FALSE)))</f>
        <v/>
      </c>
      <c r="G275" s="249" t="str">
        <f>IF($D276="","",IF(IFERROR(VLOOKUP($D276,Atletas!$B$2:$F$101,2,FALSE),"") ="","Cadastro não encontrado. Digite os dados.",VLOOKUP($D276,Atletas!$B$2:$F$101,2,FALSE)))</f>
        <v/>
      </c>
      <c r="H275" s="56"/>
      <c r="I275" s="5" t="str">
        <f ca="1">IF(H275="","",IF(VLOOKUP(H275,Geral!$B$13:$D$27,3,FALSE)="&lt;=",IF(YEAR(NOW())-YEAR(E275)&gt;VLOOKUP(H275,Geral!$B$13:$C$27,2,FALSE),"ý","þ"),IF(VLOOKUP(H275,Geral!$B$13:$D$27,3,FALSE)="&gt;=",IF(YEAR(NOW())-YEAR(E275)&lt;VLOOKUP(H275,Geral!$B$13:$C$27,2,FALSE),"ý","þ"))))</f>
        <v/>
      </c>
      <c r="J275" s="239"/>
      <c r="K275" s="28">
        <f ca="1">SUM(IF(J275="Sim",IF(H275="",0,IF(OR(H275 = Geral!$A$46,H275 = Geral!$A$48),Geral!$H$13,IF(YEAR(NOW())-YEAR(E275) &lt; 18,Geral!$I$17,Geral!$H$17))),0),IF(H275="",0,IF(OR(H275 = Geral!$A$46,H275 = Geral!$A$48),Geral!$H$13,IF(YEAR(NOW())-YEAR(E275) &lt; 18,Geral!$I$13,Geral!$H$13))))</f>
        <v>0</v>
      </c>
      <c r="L275" s="252"/>
      <c r="M275" s="253"/>
      <c r="N275" s="254"/>
      <c r="O275" s="20" t="str">
        <f t="shared" ref="O275" si="1628">G275</f>
        <v/>
      </c>
      <c r="P275" s="59">
        <f t="shared" ref="P275" si="1629">D276</f>
        <v>0</v>
      </c>
      <c r="Q275" s="60">
        <f t="shared" si="1552"/>
        <v>0</v>
      </c>
      <c r="R275" s="60"/>
      <c r="S275" s="61" t="str">
        <f t="shared" ref="S275" si="1630">E275</f>
        <v/>
      </c>
      <c r="T275" s="60" t="str">
        <f t="shared" ref="T275" si="1631">F275</f>
        <v/>
      </c>
      <c r="U275" s="21">
        <f t="shared" ref="U275" ca="1" si="1632">A275</f>
        <v>0</v>
      </c>
      <c r="V275" s="22" t="str">
        <f t="shared" ref="V275" si="1633">C275</f>
        <v/>
      </c>
      <c r="W275" s="41"/>
    </row>
    <row r="276" spans="1:23" ht="20.100000000000001" customHeight="1" thickBot="1" x14ac:dyDescent="0.25">
      <c r="A276" s="256"/>
      <c r="B276" s="259"/>
      <c r="C276" s="262"/>
      <c r="D276" s="39"/>
      <c r="E276" s="265"/>
      <c r="F276" s="268"/>
      <c r="G276" s="250"/>
      <c r="H276" s="57"/>
      <c r="I276" s="7" t="str">
        <f ca="1">IF(H276="","",IF(VLOOKUP(H276,Geral!$B$28:$D$41,3,FALSE)="&lt;=",IF(YEAR(NOW())-YEAR(E275)&gt;VLOOKUP(H276,Geral!$B$28:$C$41,2,FALSE),"ý","þ"),IF(VLOOKUP(H276,Geral!$B$28:$D$41,3,FALSE)="&gt;=",IF(YEAR(NOW())-YEAR(E275)&lt;VLOOKUP(H276,Geral!$B$28:$C$41,2,FALSE),"ý","þ"))))</f>
        <v/>
      </c>
      <c r="J276" s="240"/>
      <c r="K276" s="29">
        <f ca="1">IF(H276="",0,IF(OR(H276 = Geral!$A$46,H276 = Geral!$A$48),Geral!$H$15,IF(YEAR(NOW())-YEAR(E275) &lt; 18,Geral!$I$15,Geral!$H$15)))</f>
        <v>0</v>
      </c>
      <c r="L276" s="194"/>
      <c r="M276" s="7" t="str">
        <f ca="1">IF(L276="","",IF(VLOOKUP($H276,Geral!$B$28:$D$41,3,FALSE)="&lt;=",IF(YEAR(NOW())-YEAR(VLOOKUP(L276,Atletas!$B$2:$D$101,3,FALSE))&gt;VLOOKUP($H276,Geral!$B$28:$C$41,2,FALSE),"ý","þ"),IF(VLOOKUP($H276,Geral!$B$28:$D$41,3,FALSE)="&gt;=",IF(YEAR(NOW())-YEAR(VLOOKUP(L276,Atletas!$B$2:$D$101,3,FALSE))&lt;VLOOKUP($H276,Geral!$B$28:$C$41,2,FALSE),"ý","þ"))))</f>
        <v/>
      </c>
      <c r="N276" s="33" t="str">
        <f>IF($L276="","",IF(IFERROR(VLOOKUP($L276,Atletas!$B$2:$F$101,2,FALSE),"") ="","Cadastro não encontrado. Digite os dados.",VLOOKUP($L276,Atletas!$B$2:$F$101,2,FALSE)))</f>
        <v/>
      </c>
      <c r="O276" s="23" t="str">
        <f t="shared" ref="O276" si="1634">G275</f>
        <v/>
      </c>
      <c r="P276" s="35">
        <f t="shared" ref="P276" si="1635">D276</f>
        <v>0</v>
      </c>
      <c r="Q276" s="8">
        <f t="shared" si="1552"/>
        <v>0</v>
      </c>
      <c r="R276" s="8">
        <f t="shared" ref="R276:R277" si="1636">L276</f>
        <v>0</v>
      </c>
      <c r="S276" s="9" t="str">
        <f t="shared" ref="S276" si="1637">E275</f>
        <v/>
      </c>
      <c r="T276" s="8" t="str">
        <f t="shared" ref="T276" si="1638">F275</f>
        <v/>
      </c>
      <c r="U276" s="10">
        <f t="shared" ref="U276" ca="1" si="1639">A275</f>
        <v>0</v>
      </c>
      <c r="V276" s="11" t="str">
        <f t="shared" ref="V276" si="1640">C275</f>
        <v/>
      </c>
      <c r="W276" s="41"/>
    </row>
    <row r="277" spans="1:23" ht="20.100000000000001" customHeight="1" thickBot="1" x14ac:dyDescent="0.25">
      <c r="A277" s="271"/>
      <c r="B277" s="272"/>
      <c r="C277" s="273"/>
      <c r="D277" s="38"/>
      <c r="E277" s="274"/>
      <c r="F277" s="275"/>
      <c r="G277" s="270"/>
      <c r="H277" s="58"/>
      <c r="I277" s="12" t="str">
        <f ca="1">IF(H277="","",IF(VLOOKUP(H277,Geral!$B$42:$D$48,3,FALSE)="&lt;=",IF(YEAR(NOW())-YEAR(E275)&gt;VLOOKUP(H277,Geral!$B$42:$C$48,2,FALSE),"ý","þ"),IF(VLOOKUP(H277,Geral!$B$42:$D$48,3,FALSE)="&gt;=",IF(YEAR(NOW())-YEAR(E275)&lt;VLOOKUP(H277,Geral!$B$42:$C$48,2,FALSE),"ý","þ"))))</f>
        <v/>
      </c>
      <c r="J277" s="241"/>
      <c r="K277" s="30">
        <f ca="1">IF(H277="",0,IF(OR(H277 = Geral!$A$46,H277 = Geral!$A$48),Geral!$H$15,IF(YEAR(NOW())-YEAR(E275) &lt; 18,Geral!$I$15,Geral!$H$15)))</f>
        <v>0</v>
      </c>
      <c r="L277" s="194"/>
      <c r="M277" s="7" t="str">
        <f ca="1">IF(L277="","",IF(VLOOKUP($H277,Geral!$B$42:$D$48,3,FALSE)="&lt;=",IF(YEAR(NOW())-YEAR(VLOOKUP(L277,Atletas!$B$2:$D$101,3,FALSE))&gt;VLOOKUP($H277,Geral!$B$42:$C$48,2,FALSE),"ý","þ"),IF(VLOOKUP($H277,Geral!$B$42:$D$48,3,FALSE)="&gt;=",IF(YEAR(NOW())-YEAR(VLOOKUP(L277,Atletas!$B$2:$D$101,3,FALSE))&lt;VLOOKUP($H277,Geral!$B$42:$C$48,2,FALSE),"ý","þ"))))</f>
        <v/>
      </c>
      <c r="N277" s="34" t="str">
        <f>IF($L277="","",IF(IFERROR(VLOOKUP($L277,Atletas!$B$2:$F$101,2,FALSE),"") ="","Cadastro não encontrado. Digite os dados.",VLOOKUP($L277,Atletas!$B$2:$F$101,2,FALSE)))</f>
        <v/>
      </c>
      <c r="O277" s="24" t="str">
        <f t="shared" ref="O277" si="1641">G275</f>
        <v/>
      </c>
      <c r="P277" s="36">
        <f t="shared" ref="P277" si="1642">D276</f>
        <v>0</v>
      </c>
      <c r="Q277" s="13">
        <f t="shared" si="1552"/>
        <v>0</v>
      </c>
      <c r="R277" s="13">
        <f t="shared" si="1636"/>
        <v>0</v>
      </c>
      <c r="S277" s="14" t="str">
        <f>E275</f>
        <v/>
      </c>
      <c r="T277" s="13" t="str">
        <f>F275</f>
        <v/>
      </c>
      <c r="U277" s="15">
        <f t="shared" ref="U277" ca="1" si="1643">A275</f>
        <v>0</v>
      </c>
      <c r="V277" s="16" t="str">
        <f t="shared" ref="V277" si="1644">C275</f>
        <v/>
      </c>
      <c r="W277" s="41"/>
    </row>
    <row r="278" spans="1:23" ht="20.100000000000001" customHeight="1" thickBot="1" x14ac:dyDescent="0.25">
      <c r="A278" s="255">
        <f t="shared" ref="A278" ca="1" si="1645">SUM(K278:K280)</f>
        <v>0</v>
      </c>
      <c r="B278" s="258">
        <v>93</v>
      </c>
      <c r="C278" s="261" t="str">
        <f>IF($D279="","",IF(IFERROR(VLOOKUP($D279,Atletas!$B$2:$F$101,5,FALSE),"") ="","CLUBE",VLOOKUP($D279,Atletas!$B$2:$F$101,5,FALSE)))</f>
        <v/>
      </c>
      <c r="D278" s="37"/>
      <c r="E278" s="264" t="str">
        <f>IF($D279="","",IF(IFERROR(VLOOKUP($D279,Atletas!$B$2:$F$101,3,FALSE),"") ="","DD/MM/AAAA",VLOOKUP($D279,Atletas!$B$2:$F$101,3,FALSE)))</f>
        <v/>
      </c>
      <c r="F278" s="267" t="str">
        <f>IF($D279="","",IF(IFERROR(VLOOKUP($D279,Atletas!$B$2:$F$101,4,FALSE),"") ="","Gênero",VLOOKUP($D279,Atletas!$B$2:$F$101,4,FALSE)))</f>
        <v/>
      </c>
      <c r="G278" s="249" t="str">
        <f>IF($D279="","",IF(IFERROR(VLOOKUP($D279,Atletas!$B$2:$F$101,2,FALSE),"") ="","Cadastro não encontrado. Digite os dados.",VLOOKUP($D279,Atletas!$B$2:$F$101,2,FALSE)))</f>
        <v/>
      </c>
      <c r="H278" s="56"/>
      <c r="I278" s="5" t="str">
        <f ca="1">IF(H278="","",IF(VLOOKUP(H278,Geral!$B$13:$D$27,3,FALSE)="&lt;=",IF(YEAR(NOW())-YEAR(E278)&gt;VLOOKUP(H278,Geral!$B$13:$C$27,2,FALSE),"ý","þ"),IF(VLOOKUP(H278,Geral!$B$13:$D$27,3,FALSE)="&gt;=",IF(YEAR(NOW())-YEAR(E278)&lt;VLOOKUP(H278,Geral!$B$13:$C$27,2,FALSE),"ý","þ"))))</f>
        <v/>
      </c>
      <c r="J278" s="239"/>
      <c r="K278" s="28">
        <f ca="1">SUM(IF(J278="Sim",IF(H278="",0,IF(OR(H278 = Geral!$A$46,H278 = Geral!$A$48),Geral!$H$13,IF(YEAR(NOW())-YEAR(E278) &lt; 18,Geral!$I$17,Geral!$H$17))),0),IF(H278="",0,IF(OR(H278 = Geral!$A$46,H278 = Geral!$A$48),Geral!$H$13,IF(YEAR(NOW())-YEAR(E278) &lt; 18,Geral!$I$13,Geral!$H$13))))</f>
        <v>0</v>
      </c>
      <c r="L278" s="252"/>
      <c r="M278" s="253"/>
      <c r="N278" s="254"/>
      <c r="O278" s="20" t="str">
        <f t="shared" ref="O278" si="1646">G278</f>
        <v/>
      </c>
      <c r="P278" s="59">
        <f t="shared" ref="P278" si="1647">D279</f>
        <v>0</v>
      </c>
      <c r="Q278" s="60">
        <f t="shared" si="1552"/>
        <v>0</v>
      </c>
      <c r="R278" s="60"/>
      <c r="S278" s="61" t="str">
        <f t="shared" ref="S278" si="1648">E278</f>
        <v/>
      </c>
      <c r="T278" s="60" t="str">
        <f t="shared" ref="T278" si="1649">F278</f>
        <v/>
      </c>
      <c r="U278" s="21">
        <f t="shared" ref="U278" ca="1" si="1650">A278</f>
        <v>0</v>
      </c>
      <c r="V278" s="22" t="str">
        <f t="shared" ref="V278" si="1651">C278</f>
        <v/>
      </c>
      <c r="W278" s="41"/>
    </row>
    <row r="279" spans="1:23" ht="20.100000000000001" customHeight="1" thickBot="1" x14ac:dyDescent="0.25">
      <c r="A279" s="256"/>
      <c r="B279" s="259"/>
      <c r="C279" s="262"/>
      <c r="D279" s="39"/>
      <c r="E279" s="265"/>
      <c r="F279" s="268"/>
      <c r="G279" s="250"/>
      <c r="H279" s="57"/>
      <c r="I279" s="7" t="str">
        <f ca="1">IF(H279="","",IF(VLOOKUP(H279,Geral!$B$28:$D$41,3,FALSE)="&lt;=",IF(YEAR(NOW())-YEAR(E278)&gt;VLOOKUP(H279,Geral!$B$28:$C$41,2,FALSE),"ý","þ"),IF(VLOOKUP(H279,Geral!$B$28:$D$41,3,FALSE)="&gt;=",IF(YEAR(NOW())-YEAR(E278)&lt;VLOOKUP(H279,Geral!$B$28:$C$41,2,FALSE),"ý","þ"))))</f>
        <v/>
      </c>
      <c r="J279" s="240"/>
      <c r="K279" s="29">
        <f ca="1">IF(H279="",0,IF(OR(H279 = Geral!$A$46,H279 = Geral!$A$48),Geral!$H$15,IF(YEAR(NOW())-YEAR(E278) &lt; 18,Geral!$I$15,Geral!$H$15)))</f>
        <v>0</v>
      </c>
      <c r="L279" s="194"/>
      <c r="M279" s="7" t="str">
        <f ca="1">IF(L279="","",IF(VLOOKUP($H279,Geral!$B$28:$D$41,3,FALSE)="&lt;=",IF(YEAR(NOW())-YEAR(VLOOKUP(L279,Atletas!$B$2:$D$101,3,FALSE))&gt;VLOOKUP($H279,Geral!$B$28:$C$41,2,FALSE),"ý","þ"),IF(VLOOKUP($H279,Geral!$B$28:$D$41,3,FALSE)="&gt;=",IF(YEAR(NOW())-YEAR(VLOOKUP(L279,Atletas!$B$2:$D$101,3,FALSE))&lt;VLOOKUP($H279,Geral!$B$28:$C$41,2,FALSE),"ý","þ"))))</f>
        <v/>
      </c>
      <c r="N279" s="33" t="str">
        <f>IF($L279="","",IF(IFERROR(VLOOKUP($L279,Atletas!$B$2:$F$101,2,FALSE),"") ="","Cadastro não encontrado. Digite os dados.",VLOOKUP($L279,Atletas!$B$2:$F$101,2,FALSE)))</f>
        <v/>
      </c>
      <c r="O279" s="23" t="str">
        <f t="shared" ref="O279" si="1652">G278</f>
        <v/>
      </c>
      <c r="P279" s="35">
        <f t="shared" ref="P279" si="1653">D279</f>
        <v>0</v>
      </c>
      <c r="Q279" s="8">
        <f t="shared" si="1552"/>
        <v>0</v>
      </c>
      <c r="R279" s="8">
        <f t="shared" ref="R279:R280" si="1654">L279</f>
        <v>0</v>
      </c>
      <c r="S279" s="9" t="str">
        <f t="shared" ref="S279" si="1655">E278</f>
        <v/>
      </c>
      <c r="T279" s="8" t="str">
        <f t="shared" ref="T279" si="1656">F278</f>
        <v/>
      </c>
      <c r="U279" s="10">
        <f t="shared" ref="U279" ca="1" si="1657">A278</f>
        <v>0</v>
      </c>
      <c r="V279" s="11" t="str">
        <f t="shared" ref="V279" si="1658">C278</f>
        <v/>
      </c>
      <c r="W279" s="41"/>
    </row>
    <row r="280" spans="1:23" ht="20.100000000000001" customHeight="1" thickBot="1" x14ac:dyDescent="0.25">
      <c r="A280" s="271"/>
      <c r="B280" s="272"/>
      <c r="C280" s="273"/>
      <c r="D280" s="38"/>
      <c r="E280" s="274"/>
      <c r="F280" s="275"/>
      <c r="G280" s="270"/>
      <c r="H280" s="58"/>
      <c r="I280" s="12" t="str">
        <f ca="1">IF(H280="","",IF(VLOOKUP(H280,Geral!$B$42:$D$48,3,FALSE)="&lt;=",IF(YEAR(NOW())-YEAR(E278)&gt;VLOOKUP(H280,Geral!$B$42:$C$48,2,FALSE),"ý","þ"),IF(VLOOKUP(H280,Geral!$B$42:$D$48,3,FALSE)="&gt;=",IF(YEAR(NOW())-YEAR(E278)&lt;VLOOKUP(H280,Geral!$B$42:$C$48,2,FALSE),"ý","þ"))))</f>
        <v/>
      </c>
      <c r="J280" s="241"/>
      <c r="K280" s="30">
        <f ca="1">IF(H280="",0,IF(OR(H280 = Geral!$A$46,H280 = Geral!$A$48),Geral!$H$15,IF(YEAR(NOW())-YEAR(E278) &lt; 18,Geral!$I$15,Geral!$H$15)))</f>
        <v>0</v>
      </c>
      <c r="L280" s="194"/>
      <c r="M280" s="7" t="str">
        <f ca="1">IF(L280="","",IF(VLOOKUP($H280,Geral!$B$42:$D$48,3,FALSE)="&lt;=",IF(YEAR(NOW())-YEAR(VLOOKUP(L280,Atletas!$B$2:$D$101,3,FALSE))&gt;VLOOKUP($H280,Geral!$B$42:$C$48,2,FALSE),"ý","þ"),IF(VLOOKUP($H280,Geral!$B$42:$D$48,3,FALSE)="&gt;=",IF(YEAR(NOW())-YEAR(VLOOKUP(L280,Atletas!$B$2:$D$101,3,FALSE))&lt;VLOOKUP($H280,Geral!$B$42:$C$48,2,FALSE),"ý","þ"))))</f>
        <v/>
      </c>
      <c r="N280" s="34" t="str">
        <f>IF($L280="","",IF(IFERROR(VLOOKUP($L280,Atletas!$B$2:$F$101,2,FALSE),"") ="","Cadastro não encontrado. Digite os dados.",VLOOKUP($L280,Atletas!$B$2:$F$101,2,FALSE)))</f>
        <v/>
      </c>
      <c r="O280" s="24" t="str">
        <f t="shared" ref="O280" si="1659">G278</f>
        <v/>
      </c>
      <c r="P280" s="36">
        <f t="shared" ref="P280" si="1660">D279</f>
        <v>0</v>
      </c>
      <c r="Q280" s="13">
        <f t="shared" si="1552"/>
        <v>0</v>
      </c>
      <c r="R280" s="13">
        <f t="shared" si="1654"/>
        <v>0</v>
      </c>
      <c r="S280" s="14" t="str">
        <f>E278</f>
        <v/>
      </c>
      <c r="T280" s="13" t="str">
        <f>F278</f>
        <v/>
      </c>
      <c r="U280" s="15">
        <f t="shared" ref="U280" ca="1" si="1661">A278</f>
        <v>0</v>
      </c>
      <c r="V280" s="16" t="str">
        <f t="shared" ref="V280" si="1662">C278</f>
        <v/>
      </c>
      <c r="W280" s="41"/>
    </row>
    <row r="281" spans="1:23" ht="20.100000000000001" customHeight="1" thickBot="1" x14ac:dyDescent="0.25">
      <c r="A281" s="255">
        <f t="shared" ref="A281" ca="1" si="1663">SUM(K281:K283)</f>
        <v>0</v>
      </c>
      <c r="B281" s="258">
        <v>94</v>
      </c>
      <c r="C281" s="261" t="str">
        <f>IF($D282="","",IF(IFERROR(VLOOKUP($D282,Atletas!$B$2:$F$101,5,FALSE),"") ="","CLUBE",VLOOKUP($D282,Atletas!$B$2:$F$101,5,FALSE)))</f>
        <v/>
      </c>
      <c r="D281" s="37"/>
      <c r="E281" s="264" t="str">
        <f>IF($D282="","",IF(IFERROR(VLOOKUP($D282,Atletas!$B$2:$F$101,3,FALSE),"") ="","DD/MM/AAAA",VLOOKUP($D282,Atletas!$B$2:$F$101,3,FALSE)))</f>
        <v/>
      </c>
      <c r="F281" s="267" t="str">
        <f>IF($D282="","",IF(IFERROR(VLOOKUP($D282,Atletas!$B$2:$F$101,4,FALSE),"") ="","Gênero",VLOOKUP($D282,Atletas!$B$2:$F$101,4,FALSE)))</f>
        <v/>
      </c>
      <c r="G281" s="249" t="str">
        <f>IF($D282="","",IF(IFERROR(VLOOKUP($D282,Atletas!$B$2:$F$101,2,FALSE),"") ="","Cadastro não encontrado. Digite os dados.",VLOOKUP($D282,Atletas!$B$2:$F$101,2,FALSE)))</f>
        <v/>
      </c>
      <c r="H281" s="56"/>
      <c r="I281" s="5" t="str">
        <f ca="1">IF(H281="","",IF(VLOOKUP(H281,Geral!$B$13:$D$27,3,FALSE)="&lt;=",IF(YEAR(NOW())-YEAR(E281)&gt;VLOOKUP(H281,Geral!$B$13:$C$27,2,FALSE),"ý","þ"),IF(VLOOKUP(H281,Geral!$B$13:$D$27,3,FALSE)="&gt;=",IF(YEAR(NOW())-YEAR(E281)&lt;VLOOKUP(H281,Geral!$B$13:$C$27,2,FALSE),"ý","þ"))))</f>
        <v/>
      </c>
      <c r="J281" s="239"/>
      <c r="K281" s="28">
        <f ca="1">SUM(IF(J281="Sim",IF(H281="",0,IF(OR(H281 = Geral!$A$46,H281 = Geral!$A$48),Geral!$H$13,IF(YEAR(NOW())-YEAR(E281) &lt; 18,Geral!$I$17,Geral!$H$17))),0),IF(H281="",0,IF(OR(H281 = Geral!$A$46,H281 = Geral!$A$48),Geral!$H$13,IF(YEAR(NOW())-YEAR(E281) &lt; 18,Geral!$I$13,Geral!$H$13))))</f>
        <v>0</v>
      </c>
      <c r="L281" s="252"/>
      <c r="M281" s="253"/>
      <c r="N281" s="254"/>
      <c r="O281" s="20" t="str">
        <f t="shared" ref="O281" si="1664">G281</f>
        <v/>
      </c>
      <c r="P281" s="59">
        <f t="shared" ref="P281" si="1665">D282</f>
        <v>0</v>
      </c>
      <c r="Q281" s="60">
        <f t="shared" si="1552"/>
        <v>0</v>
      </c>
      <c r="R281" s="60"/>
      <c r="S281" s="61" t="str">
        <f t="shared" ref="S281" si="1666">E281</f>
        <v/>
      </c>
      <c r="T281" s="60" t="str">
        <f t="shared" ref="T281" si="1667">F281</f>
        <v/>
      </c>
      <c r="U281" s="21">
        <f t="shared" ref="U281" ca="1" si="1668">A281</f>
        <v>0</v>
      </c>
      <c r="V281" s="22" t="str">
        <f t="shared" ref="V281" si="1669">C281</f>
        <v/>
      </c>
      <c r="W281" s="41"/>
    </row>
    <row r="282" spans="1:23" ht="20.100000000000001" customHeight="1" thickBot="1" x14ac:dyDescent="0.25">
      <c r="A282" s="256"/>
      <c r="B282" s="259"/>
      <c r="C282" s="262"/>
      <c r="D282" s="39"/>
      <c r="E282" s="265"/>
      <c r="F282" s="268"/>
      <c r="G282" s="250"/>
      <c r="H282" s="57"/>
      <c r="I282" s="7" t="str">
        <f ca="1">IF(H282="","",IF(VLOOKUP(H282,Geral!$B$28:$D$41,3,FALSE)="&lt;=",IF(YEAR(NOW())-YEAR(E281)&gt;VLOOKUP(H282,Geral!$B$28:$C$41,2,FALSE),"ý","þ"),IF(VLOOKUP(H282,Geral!$B$28:$D$41,3,FALSE)="&gt;=",IF(YEAR(NOW())-YEAR(E281)&lt;VLOOKUP(H282,Geral!$B$28:$C$41,2,FALSE),"ý","þ"))))</f>
        <v/>
      </c>
      <c r="J282" s="240"/>
      <c r="K282" s="29">
        <f ca="1">IF(H282="",0,IF(OR(H282 = Geral!$A$46,H282 = Geral!$A$48),Geral!$H$15,IF(YEAR(NOW())-YEAR(E281) &lt; 18,Geral!$I$15,Geral!$H$15)))</f>
        <v>0</v>
      </c>
      <c r="L282" s="194"/>
      <c r="M282" s="7" t="str">
        <f ca="1">IF(L282="","",IF(VLOOKUP($H282,Geral!$B$28:$D$41,3,FALSE)="&lt;=",IF(YEAR(NOW())-YEAR(VLOOKUP(L282,Atletas!$B$2:$D$101,3,FALSE))&gt;VLOOKUP($H282,Geral!$B$28:$C$41,2,FALSE),"ý","þ"),IF(VLOOKUP($H282,Geral!$B$28:$D$41,3,FALSE)="&gt;=",IF(YEAR(NOW())-YEAR(VLOOKUP(L282,Atletas!$B$2:$D$101,3,FALSE))&lt;VLOOKUP($H282,Geral!$B$28:$C$41,2,FALSE),"ý","þ"))))</f>
        <v/>
      </c>
      <c r="N282" s="33" t="str">
        <f>IF($L282="","",IF(IFERROR(VLOOKUP($L282,Atletas!$B$2:$F$101,2,FALSE),"") ="","Cadastro não encontrado. Digite os dados.",VLOOKUP($L282,Atletas!$B$2:$F$101,2,FALSE)))</f>
        <v/>
      </c>
      <c r="O282" s="23" t="str">
        <f t="shared" ref="O282" si="1670">G281</f>
        <v/>
      </c>
      <c r="P282" s="35">
        <f t="shared" ref="P282" si="1671">D282</f>
        <v>0</v>
      </c>
      <c r="Q282" s="8">
        <f t="shared" si="1552"/>
        <v>0</v>
      </c>
      <c r="R282" s="8">
        <f t="shared" ref="R282:R283" si="1672">L282</f>
        <v>0</v>
      </c>
      <c r="S282" s="9" t="str">
        <f t="shared" ref="S282" si="1673">E281</f>
        <v/>
      </c>
      <c r="T282" s="8" t="str">
        <f t="shared" ref="T282" si="1674">F281</f>
        <v/>
      </c>
      <c r="U282" s="10">
        <f t="shared" ref="U282" ca="1" si="1675">A281</f>
        <v>0</v>
      </c>
      <c r="V282" s="11" t="str">
        <f t="shared" ref="V282" si="1676">C281</f>
        <v/>
      </c>
      <c r="W282" s="41"/>
    </row>
    <row r="283" spans="1:23" ht="20.100000000000001" customHeight="1" thickBot="1" x14ac:dyDescent="0.25">
      <c r="A283" s="271"/>
      <c r="B283" s="272"/>
      <c r="C283" s="273"/>
      <c r="D283" s="38"/>
      <c r="E283" s="274"/>
      <c r="F283" s="275"/>
      <c r="G283" s="270"/>
      <c r="H283" s="58"/>
      <c r="I283" s="12" t="str">
        <f ca="1">IF(H283="","",IF(VLOOKUP(H283,Geral!$B$42:$D$48,3,FALSE)="&lt;=",IF(YEAR(NOW())-YEAR(E281)&gt;VLOOKUP(H283,Geral!$B$42:$C$48,2,FALSE),"ý","þ"),IF(VLOOKUP(H283,Geral!$B$42:$D$48,3,FALSE)="&gt;=",IF(YEAR(NOW())-YEAR(E281)&lt;VLOOKUP(H283,Geral!$B$42:$C$48,2,FALSE),"ý","þ"))))</f>
        <v/>
      </c>
      <c r="J283" s="241"/>
      <c r="K283" s="30">
        <f ca="1">IF(H283="",0,IF(OR(H283 = Geral!$A$46,H283 = Geral!$A$48),Geral!$H$15,IF(YEAR(NOW())-YEAR(E281) &lt; 18,Geral!$I$15,Geral!$H$15)))</f>
        <v>0</v>
      </c>
      <c r="L283" s="194"/>
      <c r="M283" s="7" t="str">
        <f ca="1">IF(L283="","",IF(VLOOKUP($H283,Geral!$B$42:$D$48,3,FALSE)="&lt;=",IF(YEAR(NOW())-YEAR(VLOOKUP(L283,Atletas!$B$2:$D$101,3,FALSE))&gt;VLOOKUP($H283,Geral!$B$42:$C$48,2,FALSE),"ý","þ"),IF(VLOOKUP($H283,Geral!$B$42:$D$48,3,FALSE)="&gt;=",IF(YEAR(NOW())-YEAR(VLOOKUP(L283,Atletas!$B$2:$D$101,3,FALSE))&lt;VLOOKUP($H283,Geral!$B$42:$C$48,2,FALSE),"ý","þ"))))</f>
        <v/>
      </c>
      <c r="N283" s="34" t="str">
        <f>IF($L283="","",IF(IFERROR(VLOOKUP($L283,Atletas!$B$2:$F$101,2,FALSE),"") ="","Cadastro não encontrado. Digite os dados.",VLOOKUP($L283,Atletas!$B$2:$F$101,2,FALSE)))</f>
        <v/>
      </c>
      <c r="O283" s="24" t="str">
        <f t="shared" ref="O283" si="1677">G281</f>
        <v/>
      </c>
      <c r="P283" s="36">
        <f t="shared" ref="P283" si="1678">D282</f>
        <v>0</v>
      </c>
      <c r="Q283" s="13">
        <f t="shared" si="1552"/>
        <v>0</v>
      </c>
      <c r="R283" s="13">
        <f t="shared" si="1672"/>
        <v>0</v>
      </c>
      <c r="S283" s="14" t="str">
        <f>E281</f>
        <v/>
      </c>
      <c r="T283" s="13" t="str">
        <f>F281</f>
        <v/>
      </c>
      <c r="U283" s="15">
        <f t="shared" ref="U283" ca="1" si="1679">A281</f>
        <v>0</v>
      </c>
      <c r="V283" s="16" t="str">
        <f t="shared" ref="V283" si="1680">C281</f>
        <v/>
      </c>
      <c r="W283" s="41"/>
    </row>
    <row r="284" spans="1:23" ht="20.100000000000001" customHeight="1" thickBot="1" x14ac:dyDescent="0.25">
      <c r="A284" s="255">
        <f t="shared" ref="A284" ca="1" si="1681">SUM(K284:K286)</f>
        <v>0</v>
      </c>
      <c r="B284" s="258">
        <v>95</v>
      </c>
      <c r="C284" s="261" t="str">
        <f>IF($D285="","",IF(IFERROR(VLOOKUP($D285,Atletas!$B$2:$F$101,5,FALSE),"") ="","CLUBE",VLOOKUP($D285,Atletas!$B$2:$F$101,5,FALSE)))</f>
        <v/>
      </c>
      <c r="D284" s="37"/>
      <c r="E284" s="264" t="str">
        <f>IF($D285="","",IF(IFERROR(VLOOKUP($D285,Atletas!$B$2:$F$101,3,FALSE),"") ="","DD/MM/AAAA",VLOOKUP($D285,Atletas!$B$2:$F$101,3,FALSE)))</f>
        <v/>
      </c>
      <c r="F284" s="267" t="str">
        <f>IF($D285="","",IF(IFERROR(VLOOKUP($D285,Atletas!$B$2:$F$101,4,FALSE),"") ="","Gênero",VLOOKUP($D285,Atletas!$B$2:$F$101,4,FALSE)))</f>
        <v/>
      </c>
      <c r="G284" s="249" t="str">
        <f>IF($D285="","",IF(IFERROR(VLOOKUP($D285,Atletas!$B$2:$F$101,2,FALSE),"") ="","Cadastro não encontrado. Digite os dados.",VLOOKUP($D285,Atletas!$B$2:$F$101,2,FALSE)))</f>
        <v/>
      </c>
      <c r="H284" s="56"/>
      <c r="I284" s="5" t="str">
        <f ca="1">IF(H284="","",IF(VLOOKUP(H284,Geral!$B$13:$D$27,3,FALSE)="&lt;=",IF(YEAR(NOW())-YEAR(E284)&gt;VLOOKUP(H284,Geral!$B$13:$C$27,2,FALSE),"ý","þ"),IF(VLOOKUP(H284,Geral!$B$13:$D$27,3,FALSE)="&gt;=",IF(YEAR(NOW())-YEAR(E284)&lt;VLOOKUP(H284,Geral!$B$13:$C$27,2,FALSE),"ý","þ"))))</f>
        <v/>
      </c>
      <c r="J284" s="239"/>
      <c r="K284" s="28">
        <f ca="1">SUM(IF(J284="Sim",IF(H284="",0,IF(OR(H284 = Geral!$A$46,H284 = Geral!$A$48),Geral!$H$13,IF(YEAR(NOW())-YEAR(E284) &lt; 18,Geral!$I$17,Geral!$H$17))),0),IF(H284="",0,IF(OR(H284 = Geral!$A$46,H284 = Geral!$A$48),Geral!$H$13,IF(YEAR(NOW())-YEAR(E284) &lt; 18,Geral!$I$13,Geral!$H$13))))</f>
        <v>0</v>
      </c>
      <c r="L284" s="252"/>
      <c r="M284" s="253"/>
      <c r="N284" s="254"/>
      <c r="O284" s="20" t="str">
        <f t="shared" ref="O284" si="1682">G284</f>
        <v/>
      </c>
      <c r="P284" s="59">
        <f t="shared" ref="P284" si="1683">D285</f>
        <v>0</v>
      </c>
      <c r="Q284" s="60">
        <f t="shared" si="1552"/>
        <v>0</v>
      </c>
      <c r="R284" s="60"/>
      <c r="S284" s="61" t="str">
        <f t="shared" ref="S284" si="1684">E284</f>
        <v/>
      </c>
      <c r="T284" s="60" t="str">
        <f t="shared" ref="T284" si="1685">F284</f>
        <v/>
      </c>
      <c r="U284" s="21">
        <f t="shared" ref="U284" ca="1" si="1686">A284</f>
        <v>0</v>
      </c>
      <c r="V284" s="22" t="str">
        <f t="shared" ref="V284" si="1687">C284</f>
        <v/>
      </c>
      <c r="W284" s="41"/>
    </row>
    <row r="285" spans="1:23" ht="20.100000000000001" customHeight="1" thickBot="1" x14ac:dyDescent="0.25">
      <c r="A285" s="256"/>
      <c r="B285" s="259"/>
      <c r="C285" s="262"/>
      <c r="D285" s="39"/>
      <c r="E285" s="265"/>
      <c r="F285" s="268"/>
      <c r="G285" s="250"/>
      <c r="H285" s="57"/>
      <c r="I285" s="7" t="str">
        <f ca="1">IF(H285="","",IF(VLOOKUP(H285,Geral!$B$28:$D$41,3,FALSE)="&lt;=",IF(YEAR(NOW())-YEAR(E284)&gt;VLOOKUP(H285,Geral!$B$28:$C$41,2,FALSE),"ý","þ"),IF(VLOOKUP(H285,Geral!$B$28:$D$41,3,FALSE)="&gt;=",IF(YEAR(NOW())-YEAR(E284)&lt;VLOOKUP(H285,Geral!$B$28:$C$41,2,FALSE),"ý","þ"))))</f>
        <v/>
      </c>
      <c r="J285" s="240"/>
      <c r="K285" s="29">
        <f ca="1">IF(H285="",0,IF(OR(H285 = Geral!$A$46,H285 = Geral!$A$48),Geral!$H$15,IF(YEAR(NOW())-YEAR(E284) &lt; 18,Geral!$I$15,Geral!$H$15)))</f>
        <v>0</v>
      </c>
      <c r="L285" s="194"/>
      <c r="M285" s="7" t="str">
        <f ca="1">IF(L285="","",IF(VLOOKUP($H285,Geral!$B$28:$D$41,3,FALSE)="&lt;=",IF(YEAR(NOW())-YEAR(VLOOKUP(L285,Atletas!$B$2:$D$101,3,FALSE))&gt;VLOOKUP($H285,Geral!$B$28:$C$41,2,FALSE),"ý","þ"),IF(VLOOKUP($H285,Geral!$B$28:$D$41,3,FALSE)="&gt;=",IF(YEAR(NOW())-YEAR(VLOOKUP(L285,Atletas!$B$2:$D$101,3,FALSE))&lt;VLOOKUP($H285,Geral!$B$28:$C$41,2,FALSE),"ý","þ"))))</f>
        <v/>
      </c>
      <c r="N285" s="33" t="str">
        <f>IF($L285="","",IF(IFERROR(VLOOKUP($L285,Atletas!$B$2:$F$101,2,FALSE),"") ="","Cadastro não encontrado. Digite os dados.",VLOOKUP($L285,Atletas!$B$2:$F$101,2,FALSE)))</f>
        <v/>
      </c>
      <c r="O285" s="23" t="str">
        <f t="shared" ref="O285" si="1688">G284</f>
        <v/>
      </c>
      <c r="P285" s="35">
        <f t="shared" ref="P285" si="1689">D285</f>
        <v>0</v>
      </c>
      <c r="Q285" s="8">
        <f t="shared" si="1552"/>
        <v>0</v>
      </c>
      <c r="R285" s="8">
        <f t="shared" ref="R285:R286" si="1690">L285</f>
        <v>0</v>
      </c>
      <c r="S285" s="9" t="str">
        <f t="shared" ref="S285" si="1691">E284</f>
        <v/>
      </c>
      <c r="T285" s="8" t="str">
        <f t="shared" ref="T285" si="1692">F284</f>
        <v/>
      </c>
      <c r="U285" s="10">
        <f t="shared" ref="U285" ca="1" si="1693">A284</f>
        <v>0</v>
      </c>
      <c r="V285" s="11" t="str">
        <f t="shared" ref="V285" si="1694">C284</f>
        <v/>
      </c>
      <c r="W285" s="41"/>
    </row>
    <row r="286" spans="1:23" ht="20.100000000000001" customHeight="1" thickBot="1" x14ac:dyDescent="0.25">
      <c r="A286" s="271"/>
      <c r="B286" s="272"/>
      <c r="C286" s="273"/>
      <c r="D286" s="38"/>
      <c r="E286" s="274"/>
      <c r="F286" s="275"/>
      <c r="G286" s="270"/>
      <c r="H286" s="58"/>
      <c r="I286" s="12" t="str">
        <f ca="1">IF(H286="","",IF(VLOOKUP(H286,Geral!$B$42:$D$48,3,FALSE)="&lt;=",IF(YEAR(NOW())-YEAR(E284)&gt;VLOOKUP(H286,Geral!$B$42:$C$48,2,FALSE),"ý","þ"),IF(VLOOKUP(H286,Geral!$B$42:$D$48,3,FALSE)="&gt;=",IF(YEAR(NOW())-YEAR(E284)&lt;VLOOKUP(H286,Geral!$B$42:$C$48,2,FALSE),"ý","þ"))))</f>
        <v/>
      </c>
      <c r="J286" s="241"/>
      <c r="K286" s="30">
        <f ca="1">IF(H286="",0,IF(OR(H286 = Geral!$A$46,H286 = Geral!$A$48),Geral!$H$15,IF(YEAR(NOW())-YEAR(E284) &lt; 18,Geral!$I$15,Geral!$H$15)))</f>
        <v>0</v>
      </c>
      <c r="L286" s="194"/>
      <c r="M286" s="7" t="str">
        <f ca="1">IF(L286="","",IF(VLOOKUP($H286,Geral!$B$42:$D$48,3,FALSE)="&lt;=",IF(YEAR(NOW())-YEAR(VLOOKUP(L286,Atletas!$B$2:$D$101,3,FALSE))&gt;VLOOKUP($H286,Geral!$B$42:$C$48,2,FALSE),"ý","þ"),IF(VLOOKUP($H286,Geral!$B$42:$D$48,3,FALSE)="&gt;=",IF(YEAR(NOW())-YEAR(VLOOKUP(L286,Atletas!$B$2:$D$101,3,FALSE))&lt;VLOOKUP($H286,Geral!$B$42:$C$48,2,FALSE),"ý","þ"))))</f>
        <v/>
      </c>
      <c r="N286" s="34" t="str">
        <f>IF($L286="","",IF(IFERROR(VLOOKUP($L286,Atletas!$B$2:$F$101,2,FALSE),"") ="","Cadastro não encontrado. Digite os dados.",VLOOKUP($L286,Atletas!$B$2:$F$101,2,FALSE)))</f>
        <v/>
      </c>
      <c r="O286" s="24" t="str">
        <f t="shared" ref="O286" si="1695">G284</f>
        <v/>
      </c>
      <c r="P286" s="36">
        <f t="shared" ref="P286" si="1696">D285</f>
        <v>0</v>
      </c>
      <c r="Q286" s="13">
        <f t="shared" si="1552"/>
        <v>0</v>
      </c>
      <c r="R286" s="13">
        <f t="shared" si="1690"/>
        <v>0</v>
      </c>
      <c r="S286" s="14" t="str">
        <f>E284</f>
        <v/>
      </c>
      <c r="T286" s="13" t="str">
        <f>F284</f>
        <v/>
      </c>
      <c r="U286" s="15">
        <f t="shared" ref="U286" ca="1" si="1697">A284</f>
        <v>0</v>
      </c>
      <c r="V286" s="16" t="str">
        <f t="shared" ref="V286" si="1698">C284</f>
        <v/>
      </c>
      <c r="W286" s="41"/>
    </row>
    <row r="287" spans="1:23" ht="20.100000000000001" customHeight="1" thickBot="1" x14ac:dyDescent="0.25">
      <c r="A287" s="255">
        <f t="shared" ref="A287" ca="1" si="1699">SUM(K287:K289)</f>
        <v>0</v>
      </c>
      <c r="B287" s="258">
        <v>96</v>
      </c>
      <c r="C287" s="261" t="str">
        <f>IF($D288="","",IF(IFERROR(VLOOKUP($D288,Atletas!$B$2:$F$101,5,FALSE),"") ="","CLUBE",VLOOKUP($D288,Atletas!$B$2:$F$101,5,FALSE)))</f>
        <v/>
      </c>
      <c r="D287" s="37"/>
      <c r="E287" s="264" t="str">
        <f>IF($D288="","",IF(IFERROR(VLOOKUP($D288,Atletas!$B$2:$F$101,3,FALSE),"") ="","DD/MM/AAAA",VLOOKUP($D288,Atletas!$B$2:$F$101,3,FALSE)))</f>
        <v/>
      </c>
      <c r="F287" s="267" t="str">
        <f>IF($D288="","",IF(IFERROR(VLOOKUP($D288,Atletas!$B$2:$F$101,4,FALSE),"") ="","Gênero",VLOOKUP($D288,Atletas!$B$2:$F$101,4,FALSE)))</f>
        <v/>
      </c>
      <c r="G287" s="249" t="str">
        <f>IF($D288="","",IF(IFERROR(VLOOKUP($D288,Atletas!$B$2:$F$101,2,FALSE),"") ="","Cadastro não encontrado. Digite os dados.",VLOOKUP($D288,Atletas!$B$2:$F$101,2,FALSE)))</f>
        <v/>
      </c>
      <c r="H287" s="56"/>
      <c r="I287" s="5" t="str">
        <f ca="1">IF(H287="","",IF(VLOOKUP(H287,Geral!$B$13:$D$27,3,FALSE)="&lt;=",IF(YEAR(NOW())-YEAR(E287)&gt;VLOOKUP(H287,Geral!$B$13:$C$27,2,FALSE),"ý","þ"),IF(VLOOKUP(H287,Geral!$B$13:$D$27,3,FALSE)="&gt;=",IF(YEAR(NOW())-YEAR(E287)&lt;VLOOKUP(H287,Geral!$B$13:$C$27,2,FALSE),"ý","þ"))))</f>
        <v/>
      </c>
      <c r="J287" s="239"/>
      <c r="K287" s="28">
        <f ca="1">SUM(IF(J287="Sim",IF(H287="",0,IF(OR(H287 = Geral!$A$46,H287 = Geral!$A$48),Geral!$H$13,IF(YEAR(NOW())-YEAR(E287) &lt; 18,Geral!$I$17,Geral!$H$17))),0),IF(H287="",0,IF(OR(H287 = Geral!$A$46,H287 = Geral!$A$48),Geral!$H$13,IF(YEAR(NOW())-YEAR(E287) &lt; 18,Geral!$I$13,Geral!$H$13))))</f>
        <v>0</v>
      </c>
      <c r="L287" s="252"/>
      <c r="M287" s="253"/>
      <c r="N287" s="254"/>
      <c r="O287" s="20" t="str">
        <f t="shared" ref="O287" si="1700">G287</f>
        <v/>
      </c>
      <c r="P287" s="59">
        <f t="shared" ref="P287" si="1701">D288</f>
        <v>0</v>
      </c>
      <c r="Q287" s="60">
        <f t="shared" si="1552"/>
        <v>0</v>
      </c>
      <c r="R287" s="60"/>
      <c r="S287" s="61" t="str">
        <f t="shared" ref="S287" si="1702">E287</f>
        <v/>
      </c>
      <c r="T287" s="60" t="str">
        <f t="shared" ref="T287" si="1703">F287</f>
        <v/>
      </c>
      <c r="U287" s="21">
        <f t="shared" ref="U287" ca="1" si="1704">A287</f>
        <v>0</v>
      </c>
      <c r="V287" s="22" t="str">
        <f t="shared" ref="V287" si="1705">C287</f>
        <v/>
      </c>
      <c r="W287" s="41"/>
    </row>
    <row r="288" spans="1:23" ht="20.100000000000001" customHeight="1" thickBot="1" x14ac:dyDescent="0.25">
      <c r="A288" s="256"/>
      <c r="B288" s="259"/>
      <c r="C288" s="262"/>
      <c r="D288" s="39"/>
      <c r="E288" s="265"/>
      <c r="F288" s="268"/>
      <c r="G288" s="250"/>
      <c r="H288" s="57"/>
      <c r="I288" s="7" t="str">
        <f ca="1">IF(H288="","",IF(VLOOKUP(H288,Geral!$B$28:$D$41,3,FALSE)="&lt;=",IF(YEAR(NOW())-YEAR(E287)&gt;VLOOKUP(H288,Geral!$B$28:$C$41,2,FALSE),"ý","þ"),IF(VLOOKUP(H288,Geral!$B$28:$D$41,3,FALSE)="&gt;=",IF(YEAR(NOW())-YEAR(E287)&lt;VLOOKUP(H288,Geral!$B$28:$C$41,2,FALSE),"ý","þ"))))</f>
        <v/>
      </c>
      <c r="J288" s="240"/>
      <c r="K288" s="29">
        <f ca="1">IF(H288="",0,IF(OR(H288 = Geral!$A$46,H288 = Geral!$A$48),Geral!$H$15,IF(YEAR(NOW())-YEAR(E287) &lt; 18,Geral!$I$15,Geral!$H$15)))</f>
        <v>0</v>
      </c>
      <c r="L288" s="194"/>
      <c r="M288" s="7" t="str">
        <f ca="1">IF(L288="","",IF(VLOOKUP($H288,Geral!$B$28:$D$41,3,FALSE)="&lt;=",IF(YEAR(NOW())-YEAR(VLOOKUP(L288,Atletas!$B$2:$D$101,3,FALSE))&gt;VLOOKUP($H288,Geral!$B$28:$C$41,2,FALSE),"ý","þ"),IF(VLOOKUP($H288,Geral!$B$28:$D$41,3,FALSE)="&gt;=",IF(YEAR(NOW())-YEAR(VLOOKUP(L288,Atletas!$B$2:$D$101,3,FALSE))&lt;VLOOKUP($H288,Geral!$B$28:$C$41,2,FALSE),"ý","þ"))))</f>
        <v/>
      </c>
      <c r="N288" s="33" t="str">
        <f>IF($L288="","",IF(IFERROR(VLOOKUP($L288,Atletas!$B$2:$F$101,2,FALSE),"") ="","Cadastro não encontrado. Digite os dados.",VLOOKUP($L288,Atletas!$B$2:$F$101,2,FALSE)))</f>
        <v/>
      </c>
      <c r="O288" s="23" t="str">
        <f t="shared" ref="O288" si="1706">G287</f>
        <v/>
      </c>
      <c r="P288" s="35">
        <f t="shared" ref="P288" si="1707">D288</f>
        <v>0</v>
      </c>
      <c r="Q288" s="8">
        <f t="shared" si="1552"/>
        <v>0</v>
      </c>
      <c r="R288" s="8">
        <f t="shared" ref="R288:R289" si="1708">L288</f>
        <v>0</v>
      </c>
      <c r="S288" s="9" t="str">
        <f t="shared" ref="S288" si="1709">E287</f>
        <v/>
      </c>
      <c r="T288" s="8" t="str">
        <f t="shared" ref="T288" si="1710">F287</f>
        <v/>
      </c>
      <c r="U288" s="10">
        <f t="shared" ref="U288" ca="1" si="1711">A287</f>
        <v>0</v>
      </c>
      <c r="V288" s="11" t="str">
        <f t="shared" ref="V288" si="1712">C287</f>
        <v/>
      </c>
      <c r="W288" s="41"/>
    </row>
    <row r="289" spans="1:23" ht="20.100000000000001" customHeight="1" thickBot="1" x14ac:dyDescent="0.25">
      <c r="A289" s="271"/>
      <c r="B289" s="272"/>
      <c r="C289" s="273"/>
      <c r="D289" s="38"/>
      <c r="E289" s="274"/>
      <c r="F289" s="275"/>
      <c r="G289" s="270"/>
      <c r="H289" s="58"/>
      <c r="I289" s="12" t="str">
        <f ca="1">IF(H289="","",IF(VLOOKUP(H289,Geral!$B$42:$D$48,3,FALSE)="&lt;=",IF(YEAR(NOW())-YEAR(E287)&gt;VLOOKUP(H289,Geral!$B$42:$C$48,2,FALSE),"ý","þ"),IF(VLOOKUP(H289,Geral!$B$42:$D$48,3,FALSE)="&gt;=",IF(YEAR(NOW())-YEAR(E287)&lt;VLOOKUP(H289,Geral!$B$42:$C$48,2,FALSE),"ý","þ"))))</f>
        <v/>
      </c>
      <c r="J289" s="241"/>
      <c r="K289" s="30">
        <f ca="1">IF(H289="",0,IF(OR(H289 = Geral!$A$46,H289 = Geral!$A$48),Geral!$H$15,IF(YEAR(NOW())-YEAR(E287) &lt; 18,Geral!$I$15,Geral!$H$15)))</f>
        <v>0</v>
      </c>
      <c r="L289" s="194"/>
      <c r="M289" s="7" t="str">
        <f ca="1">IF(L289="","",IF(VLOOKUP($H289,Geral!$B$42:$D$48,3,FALSE)="&lt;=",IF(YEAR(NOW())-YEAR(VLOOKUP(L289,Atletas!$B$2:$D$101,3,FALSE))&gt;VLOOKUP($H289,Geral!$B$42:$C$48,2,FALSE),"ý","þ"),IF(VLOOKUP($H289,Geral!$B$42:$D$48,3,FALSE)="&gt;=",IF(YEAR(NOW())-YEAR(VLOOKUP(L289,Atletas!$B$2:$D$101,3,FALSE))&lt;VLOOKUP($H289,Geral!$B$42:$C$48,2,FALSE),"ý","þ"))))</f>
        <v/>
      </c>
      <c r="N289" s="34" t="str">
        <f>IF($L289="","",IF(IFERROR(VLOOKUP($L289,Atletas!$B$2:$F$101,2,FALSE),"") ="","Cadastro não encontrado. Digite os dados.",VLOOKUP($L289,Atletas!$B$2:$F$101,2,FALSE)))</f>
        <v/>
      </c>
      <c r="O289" s="24" t="str">
        <f t="shared" ref="O289" si="1713">G287</f>
        <v/>
      </c>
      <c r="P289" s="36">
        <f t="shared" ref="P289" si="1714">D288</f>
        <v>0</v>
      </c>
      <c r="Q289" s="13">
        <f t="shared" si="1552"/>
        <v>0</v>
      </c>
      <c r="R289" s="13">
        <f t="shared" si="1708"/>
        <v>0</v>
      </c>
      <c r="S289" s="14" t="str">
        <f>E287</f>
        <v/>
      </c>
      <c r="T289" s="13" t="str">
        <f>F287</f>
        <v/>
      </c>
      <c r="U289" s="15">
        <f t="shared" ref="U289" ca="1" si="1715">A287</f>
        <v>0</v>
      </c>
      <c r="V289" s="16" t="str">
        <f t="shared" ref="V289" si="1716">C287</f>
        <v/>
      </c>
      <c r="W289" s="41"/>
    </row>
    <row r="290" spans="1:23" ht="20.100000000000001" customHeight="1" thickBot="1" x14ac:dyDescent="0.25">
      <c r="A290" s="255">
        <f t="shared" ref="A290" ca="1" si="1717">SUM(K290:K292)</f>
        <v>0</v>
      </c>
      <c r="B290" s="258">
        <v>97</v>
      </c>
      <c r="C290" s="261" t="str">
        <f>IF($D291="","",IF(IFERROR(VLOOKUP($D291,Atletas!$B$2:$F$101,5,FALSE),"") ="","CLUBE",VLOOKUP($D291,Atletas!$B$2:$F$101,5,FALSE)))</f>
        <v/>
      </c>
      <c r="D290" s="37"/>
      <c r="E290" s="264" t="str">
        <f>IF($D291="","",IF(IFERROR(VLOOKUP($D291,Atletas!$B$2:$F$101,3,FALSE),"") ="","DD/MM/AAAA",VLOOKUP($D291,Atletas!$B$2:$F$101,3,FALSE)))</f>
        <v/>
      </c>
      <c r="F290" s="267" t="str">
        <f>IF($D291="","",IF(IFERROR(VLOOKUP($D291,Atletas!$B$2:$F$101,4,FALSE),"") ="","Gênero",VLOOKUP($D291,Atletas!$B$2:$F$101,4,FALSE)))</f>
        <v/>
      </c>
      <c r="G290" s="249" t="str">
        <f>IF($D291="","",IF(IFERROR(VLOOKUP($D291,Atletas!$B$2:$F$101,2,FALSE),"") ="","Cadastro não encontrado. Digite os dados.",VLOOKUP($D291,Atletas!$B$2:$F$101,2,FALSE)))</f>
        <v/>
      </c>
      <c r="H290" s="56"/>
      <c r="I290" s="5" t="str">
        <f ca="1">IF(H290="","",IF(VLOOKUP(H290,Geral!$B$13:$D$27,3,FALSE)="&lt;=",IF(YEAR(NOW())-YEAR(E290)&gt;VLOOKUP(H290,Geral!$B$13:$C$27,2,FALSE),"ý","þ"),IF(VLOOKUP(H290,Geral!$B$13:$D$27,3,FALSE)="&gt;=",IF(YEAR(NOW())-YEAR(E290)&lt;VLOOKUP(H290,Geral!$B$13:$C$27,2,FALSE),"ý","þ"))))</f>
        <v/>
      </c>
      <c r="J290" s="239"/>
      <c r="K290" s="28">
        <f ca="1">SUM(IF(J290="Sim",IF(H290="",0,IF(OR(H290 = Geral!$A$46,H290 = Geral!$A$48),Geral!$H$13,IF(YEAR(NOW())-YEAR(E290) &lt; 18,Geral!$I$17,Geral!$H$17))),0),IF(H290="",0,IF(OR(H290 = Geral!$A$46,H290 = Geral!$A$48),Geral!$H$13,IF(YEAR(NOW())-YEAR(E290) &lt; 18,Geral!$I$13,Geral!$H$13))))</f>
        <v>0</v>
      </c>
      <c r="L290" s="252"/>
      <c r="M290" s="253"/>
      <c r="N290" s="254"/>
      <c r="O290" s="20" t="str">
        <f t="shared" ref="O290" si="1718">G290</f>
        <v/>
      </c>
      <c r="P290" s="59">
        <f t="shared" ref="P290" si="1719">D291</f>
        <v>0</v>
      </c>
      <c r="Q290" s="60">
        <f t="shared" si="1552"/>
        <v>0</v>
      </c>
      <c r="R290" s="60"/>
      <c r="S290" s="61" t="str">
        <f t="shared" ref="S290" si="1720">E290</f>
        <v/>
      </c>
      <c r="T290" s="60" t="str">
        <f t="shared" ref="T290" si="1721">F290</f>
        <v/>
      </c>
      <c r="U290" s="21">
        <f t="shared" ref="U290" ca="1" si="1722">A290</f>
        <v>0</v>
      </c>
      <c r="V290" s="22" t="str">
        <f t="shared" ref="V290" si="1723">C290</f>
        <v/>
      </c>
      <c r="W290" s="41"/>
    </row>
    <row r="291" spans="1:23" ht="20.100000000000001" customHeight="1" thickBot="1" x14ac:dyDescent="0.25">
      <c r="A291" s="256"/>
      <c r="B291" s="259"/>
      <c r="C291" s="262"/>
      <c r="D291" s="39"/>
      <c r="E291" s="265"/>
      <c r="F291" s="268"/>
      <c r="G291" s="250"/>
      <c r="H291" s="57"/>
      <c r="I291" s="7" t="str">
        <f ca="1">IF(H291="","",IF(VLOOKUP(H291,Geral!$B$28:$D$41,3,FALSE)="&lt;=",IF(YEAR(NOW())-YEAR(E290)&gt;VLOOKUP(H291,Geral!$B$28:$C$41,2,FALSE),"ý","þ"),IF(VLOOKUP(H291,Geral!$B$28:$D$41,3,FALSE)="&gt;=",IF(YEAR(NOW())-YEAR(E290)&lt;VLOOKUP(H291,Geral!$B$28:$C$41,2,FALSE),"ý","þ"))))</f>
        <v/>
      </c>
      <c r="J291" s="240"/>
      <c r="K291" s="29">
        <f ca="1">IF(H291="",0,IF(OR(H291 = Geral!$A$46,H291 = Geral!$A$48),Geral!$H$15,IF(YEAR(NOW())-YEAR(E290) &lt; 18,Geral!$I$15,Geral!$H$15)))</f>
        <v>0</v>
      </c>
      <c r="L291" s="194"/>
      <c r="M291" s="7" t="str">
        <f ca="1">IF(L291="","",IF(VLOOKUP($H291,Geral!$B$28:$D$41,3,FALSE)="&lt;=",IF(YEAR(NOW())-YEAR(VLOOKUP(L291,Atletas!$B$2:$D$101,3,FALSE))&gt;VLOOKUP($H291,Geral!$B$28:$C$41,2,FALSE),"ý","þ"),IF(VLOOKUP($H291,Geral!$B$28:$D$41,3,FALSE)="&gt;=",IF(YEAR(NOW())-YEAR(VLOOKUP(L291,Atletas!$B$2:$D$101,3,FALSE))&lt;VLOOKUP($H291,Geral!$B$28:$C$41,2,FALSE),"ý","þ"))))</f>
        <v/>
      </c>
      <c r="N291" s="33" t="str">
        <f>IF($L291="","",IF(IFERROR(VLOOKUP($L291,Atletas!$B$2:$F$101,2,FALSE),"") ="","Cadastro não encontrado. Digite os dados.",VLOOKUP($L291,Atletas!$B$2:$F$101,2,FALSE)))</f>
        <v/>
      </c>
      <c r="O291" s="23" t="str">
        <f t="shared" ref="O291" si="1724">G290</f>
        <v/>
      </c>
      <c r="P291" s="35">
        <f t="shared" ref="P291" si="1725">D291</f>
        <v>0</v>
      </c>
      <c r="Q291" s="8">
        <f t="shared" si="1552"/>
        <v>0</v>
      </c>
      <c r="R291" s="8">
        <f t="shared" ref="R291:R292" si="1726">L291</f>
        <v>0</v>
      </c>
      <c r="S291" s="9" t="str">
        <f t="shared" ref="S291" si="1727">E290</f>
        <v/>
      </c>
      <c r="T291" s="8" t="str">
        <f t="shared" ref="T291" si="1728">F290</f>
        <v/>
      </c>
      <c r="U291" s="10">
        <f t="shared" ref="U291" ca="1" si="1729">A290</f>
        <v>0</v>
      </c>
      <c r="V291" s="11" t="str">
        <f t="shared" ref="V291" si="1730">C290</f>
        <v/>
      </c>
      <c r="W291" s="41"/>
    </row>
    <row r="292" spans="1:23" ht="20.100000000000001" customHeight="1" thickBot="1" x14ac:dyDescent="0.25">
      <c r="A292" s="271"/>
      <c r="B292" s="272"/>
      <c r="C292" s="273"/>
      <c r="D292" s="38"/>
      <c r="E292" s="274"/>
      <c r="F292" s="275"/>
      <c r="G292" s="270"/>
      <c r="H292" s="58"/>
      <c r="I292" s="12" t="str">
        <f ca="1">IF(H292="","",IF(VLOOKUP(H292,Geral!$B$42:$D$48,3,FALSE)="&lt;=",IF(YEAR(NOW())-YEAR(E290)&gt;VLOOKUP(H292,Geral!$B$42:$C$48,2,FALSE),"ý","þ"),IF(VLOOKUP(H292,Geral!$B$42:$D$48,3,FALSE)="&gt;=",IF(YEAR(NOW())-YEAR(E290)&lt;VLOOKUP(H292,Geral!$B$42:$C$48,2,FALSE),"ý","þ"))))</f>
        <v/>
      </c>
      <c r="J292" s="241"/>
      <c r="K292" s="30">
        <f ca="1">IF(H292="",0,IF(OR(H292 = Geral!$A$46,H292 = Geral!$A$48),Geral!$H$15,IF(YEAR(NOW())-YEAR(E290) &lt; 18,Geral!$I$15,Geral!$H$15)))</f>
        <v>0</v>
      </c>
      <c r="L292" s="194"/>
      <c r="M292" s="7" t="str">
        <f ca="1">IF(L292="","",IF(VLOOKUP($H292,Geral!$B$42:$D$48,3,FALSE)="&lt;=",IF(YEAR(NOW())-YEAR(VLOOKUP(L292,Atletas!$B$2:$D$101,3,FALSE))&gt;VLOOKUP($H292,Geral!$B$42:$C$48,2,FALSE),"ý","þ"),IF(VLOOKUP($H292,Geral!$B$42:$D$48,3,FALSE)="&gt;=",IF(YEAR(NOW())-YEAR(VLOOKUP(L292,Atletas!$B$2:$D$101,3,FALSE))&lt;VLOOKUP($H292,Geral!$B$42:$C$48,2,FALSE),"ý","þ"))))</f>
        <v/>
      </c>
      <c r="N292" s="34" t="str">
        <f>IF($L292="","",IF(IFERROR(VLOOKUP($L292,Atletas!$B$2:$F$101,2,FALSE),"") ="","Cadastro não encontrado. Digite os dados.",VLOOKUP($L292,Atletas!$B$2:$F$101,2,FALSE)))</f>
        <v/>
      </c>
      <c r="O292" s="24" t="str">
        <f t="shared" ref="O292" si="1731">G290</f>
        <v/>
      </c>
      <c r="P292" s="36">
        <f t="shared" ref="P292" si="1732">D291</f>
        <v>0</v>
      </c>
      <c r="Q292" s="13">
        <f t="shared" si="1552"/>
        <v>0</v>
      </c>
      <c r="R292" s="13">
        <f t="shared" si="1726"/>
        <v>0</v>
      </c>
      <c r="S292" s="14" t="str">
        <f>E290</f>
        <v/>
      </c>
      <c r="T292" s="13" t="str">
        <f>F290</f>
        <v/>
      </c>
      <c r="U292" s="15">
        <f t="shared" ref="U292" ca="1" si="1733">A290</f>
        <v>0</v>
      </c>
      <c r="V292" s="16" t="str">
        <f t="shared" ref="V292" si="1734">C290</f>
        <v/>
      </c>
      <c r="W292" s="41"/>
    </row>
    <row r="293" spans="1:23" ht="20.100000000000001" customHeight="1" thickBot="1" x14ac:dyDescent="0.25">
      <c r="A293" s="255">
        <f t="shared" ref="A293" ca="1" si="1735">SUM(K293:K295)</f>
        <v>0</v>
      </c>
      <c r="B293" s="258">
        <v>98</v>
      </c>
      <c r="C293" s="261" t="str">
        <f>IF($D294="","",IF(IFERROR(VLOOKUP($D294,Atletas!$B$2:$F$101,5,FALSE),"") ="","CLUBE",VLOOKUP($D294,Atletas!$B$2:$F$101,5,FALSE)))</f>
        <v/>
      </c>
      <c r="D293" s="37"/>
      <c r="E293" s="264" t="str">
        <f>IF($D294="","",IF(IFERROR(VLOOKUP($D294,Atletas!$B$2:$F$101,3,FALSE),"") ="","DD/MM/AAAA",VLOOKUP($D294,Atletas!$B$2:$F$101,3,FALSE)))</f>
        <v/>
      </c>
      <c r="F293" s="267" t="str">
        <f>IF($D294="","",IF(IFERROR(VLOOKUP($D294,Atletas!$B$2:$F$101,4,FALSE),"") ="","Gênero",VLOOKUP($D294,Atletas!$B$2:$F$101,4,FALSE)))</f>
        <v/>
      </c>
      <c r="G293" s="249" t="str">
        <f>IF($D294="","",IF(IFERROR(VLOOKUP($D294,Atletas!$B$2:$F$101,2,FALSE),"") ="","Cadastro não encontrado. Digite os dados.",VLOOKUP($D294,Atletas!$B$2:$F$101,2,FALSE)))</f>
        <v/>
      </c>
      <c r="H293" s="56"/>
      <c r="I293" s="5" t="str">
        <f ca="1">IF(H293="","",IF(VLOOKUP(H293,Geral!$B$13:$D$27,3,FALSE)="&lt;=",IF(YEAR(NOW())-YEAR(E293)&gt;VLOOKUP(H293,Geral!$B$13:$C$27,2,FALSE),"ý","þ"),IF(VLOOKUP(H293,Geral!$B$13:$D$27,3,FALSE)="&gt;=",IF(YEAR(NOW())-YEAR(E293)&lt;VLOOKUP(H293,Geral!$B$13:$C$27,2,FALSE),"ý","þ"))))</f>
        <v/>
      </c>
      <c r="J293" s="239"/>
      <c r="K293" s="28">
        <f ca="1">SUM(IF(J293="Sim",IF(H293="",0,IF(OR(H293 = Geral!$A$46,H293 = Geral!$A$48),Geral!$H$13,IF(YEAR(NOW())-YEAR(E293) &lt; 18,Geral!$I$17,Geral!$H$17))),0),IF(H293="",0,IF(OR(H293 = Geral!$A$46,H293 = Geral!$A$48),Geral!$H$13,IF(YEAR(NOW())-YEAR(E293) &lt; 18,Geral!$I$13,Geral!$H$13))))</f>
        <v>0</v>
      </c>
      <c r="L293" s="252"/>
      <c r="M293" s="253"/>
      <c r="N293" s="254"/>
      <c r="O293" s="20" t="str">
        <f t="shared" ref="O293" si="1736">G293</f>
        <v/>
      </c>
      <c r="P293" s="59">
        <f t="shared" ref="P293" si="1737">D294</f>
        <v>0</v>
      </c>
      <c r="Q293" s="60">
        <f t="shared" si="1552"/>
        <v>0</v>
      </c>
      <c r="R293" s="60"/>
      <c r="S293" s="61" t="str">
        <f t="shared" ref="S293" si="1738">E293</f>
        <v/>
      </c>
      <c r="T293" s="60" t="str">
        <f t="shared" ref="T293" si="1739">F293</f>
        <v/>
      </c>
      <c r="U293" s="21">
        <f t="shared" ref="U293" ca="1" si="1740">A293</f>
        <v>0</v>
      </c>
      <c r="V293" s="22" t="str">
        <f t="shared" ref="V293" si="1741">C293</f>
        <v/>
      </c>
      <c r="W293" s="41"/>
    </row>
    <row r="294" spans="1:23" ht="20.100000000000001" customHeight="1" thickBot="1" x14ac:dyDescent="0.25">
      <c r="A294" s="256"/>
      <c r="B294" s="259"/>
      <c r="C294" s="262"/>
      <c r="D294" s="39"/>
      <c r="E294" s="265"/>
      <c r="F294" s="268"/>
      <c r="G294" s="250"/>
      <c r="H294" s="57"/>
      <c r="I294" s="7" t="str">
        <f ca="1">IF(H294="","",IF(VLOOKUP(H294,Geral!$B$28:$D$41,3,FALSE)="&lt;=",IF(YEAR(NOW())-YEAR(E293)&gt;VLOOKUP(H294,Geral!$B$28:$C$41,2,FALSE),"ý","þ"),IF(VLOOKUP(H294,Geral!$B$28:$D$41,3,FALSE)="&gt;=",IF(YEAR(NOW())-YEAR(E293)&lt;VLOOKUP(H294,Geral!$B$28:$C$41,2,FALSE),"ý","þ"))))</f>
        <v/>
      </c>
      <c r="J294" s="240"/>
      <c r="K294" s="29">
        <f ca="1">IF(H294="",0,IF(OR(H294 = Geral!$A$46,H294 = Geral!$A$48),Geral!$H$15,IF(YEAR(NOW())-YEAR(E293) &lt; 18,Geral!$I$15,Geral!$H$15)))</f>
        <v>0</v>
      </c>
      <c r="L294" s="194"/>
      <c r="M294" s="7" t="str">
        <f ca="1">IF(L294="","",IF(VLOOKUP($H294,Geral!$B$28:$D$41,3,FALSE)="&lt;=",IF(YEAR(NOW())-YEAR(VLOOKUP(L294,Atletas!$B$2:$D$101,3,FALSE))&gt;VLOOKUP($H294,Geral!$B$28:$C$41,2,FALSE),"ý","þ"),IF(VLOOKUP($H294,Geral!$B$28:$D$41,3,FALSE)="&gt;=",IF(YEAR(NOW())-YEAR(VLOOKUP(L294,Atletas!$B$2:$D$101,3,FALSE))&lt;VLOOKUP($H294,Geral!$B$28:$C$41,2,FALSE),"ý","þ"))))</f>
        <v/>
      </c>
      <c r="N294" s="33" t="str">
        <f>IF($L294="","",IF(IFERROR(VLOOKUP($L294,Atletas!$B$2:$F$101,2,FALSE),"") ="","Cadastro não encontrado. Digite os dados.",VLOOKUP($L294,Atletas!$B$2:$F$101,2,FALSE)))</f>
        <v/>
      </c>
      <c r="O294" s="23" t="str">
        <f t="shared" ref="O294" si="1742">G293</f>
        <v/>
      </c>
      <c r="P294" s="35">
        <f t="shared" ref="P294" si="1743">D294</f>
        <v>0</v>
      </c>
      <c r="Q294" s="8">
        <f t="shared" si="1552"/>
        <v>0</v>
      </c>
      <c r="R294" s="8">
        <f t="shared" ref="R294:R295" si="1744">L294</f>
        <v>0</v>
      </c>
      <c r="S294" s="9" t="str">
        <f t="shared" ref="S294" si="1745">E293</f>
        <v/>
      </c>
      <c r="T294" s="8" t="str">
        <f t="shared" ref="T294" si="1746">F293</f>
        <v/>
      </c>
      <c r="U294" s="10">
        <f t="shared" ref="U294" ca="1" si="1747">A293</f>
        <v>0</v>
      </c>
      <c r="V294" s="11" t="str">
        <f t="shared" ref="V294" si="1748">C293</f>
        <v/>
      </c>
      <c r="W294" s="41"/>
    </row>
    <row r="295" spans="1:23" ht="20.100000000000001" customHeight="1" thickBot="1" x14ac:dyDescent="0.25">
      <c r="A295" s="271"/>
      <c r="B295" s="272"/>
      <c r="C295" s="273"/>
      <c r="D295" s="38"/>
      <c r="E295" s="274"/>
      <c r="F295" s="275"/>
      <c r="G295" s="270"/>
      <c r="H295" s="58"/>
      <c r="I295" s="12" t="str">
        <f ca="1">IF(H295="","",IF(VLOOKUP(H295,Geral!$B$42:$D$48,3,FALSE)="&lt;=",IF(YEAR(NOW())-YEAR(E293)&gt;VLOOKUP(H295,Geral!$B$42:$C$48,2,FALSE),"ý","þ"),IF(VLOOKUP(H295,Geral!$B$42:$D$48,3,FALSE)="&gt;=",IF(YEAR(NOW())-YEAR(E293)&lt;VLOOKUP(H295,Geral!$B$42:$C$48,2,FALSE),"ý","þ"))))</f>
        <v/>
      </c>
      <c r="J295" s="241"/>
      <c r="K295" s="30">
        <f ca="1">IF(H295="",0,IF(OR(H295 = Geral!$A$46,H295 = Geral!$A$48),Geral!$H$15,IF(YEAR(NOW())-YEAR(E293) &lt; 18,Geral!$I$15,Geral!$H$15)))</f>
        <v>0</v>
      </c>
      <c r="L295" s="194"/>
      <c r="M295" s="7" t="str">
        <f ca="1">IF(L295="","",IF(VLOOKUP($H295,Geral!$B$42:$D$48,3,FALSE)="&lt;=",IF(YEAR(NOW())-YEAR(VLOOKUP(L295,Atletas!$B$2:$D$101,3,FALSE))&gt;VLOOKUP($H295,Geral!$B$42:$C$48,2,FALSE),"ý","þ"),IF(VLOOKUP($H295,Geral!$B$42:$D$48,3,FALSE)="&gt;=",IF(YEAR(NOW())-YEAR(VLOOKUP(L295,Atletas!$B$2:$D$101,3,FALSE))&lt;VLOOKUP($H295,Geral!$B$42:$C$48,2,FALSE),"ý","þ"))))</f>
        <v/>
      </c>
      <c r="N295" s="34" t="str">
        <f>IF($L295="","",IF(IFERROR(VLOOKUP($L295,Atletas!$B$2:$F$101,2,FALSE),"") ="","Cadastro não encontrado. Digite os dados.",VLOOKUP($L295,Atletas!$B$2:$F$101,2,FALSE)))</f>
        <v/>
      </c>
      <c r="O295" s="24" t="str">
        <f t="shared" ref="O295" si="1749">G293</f>
        <v/>
      </c>
      <c r="P295" s="36">
        <f t="shared" ref="P295" si="1750">D294</f>
        <v>0</v>
      </c>
      <c r="Q295" s="13">
        <f t="shared" si="1552"/>
        <v>0</v>
      </c>
      <c r="R295" s="13">
        <f t="shared" si="1744"/>
        <v>0</v>
      </c>
      <c r="S295" s="14" t="str">
        <f>E293</f>
        <v/>
      </c>
      <c r="T295" s="13" t="str">
        <f>F293</f>
        <v/>
      </c>
      <c r="U295" s="15">
        <f t="shared" ref="U295" ca="1" si="1751">A293</f>
        <v>0</v>
      </c>
      <c r="V295" s="16" t="str">
        <f t="shared" ref="V295" si="1752">C293</f>
        <v/>
      </c>
      <c r="W295" s="41"/>
    </row>
    <row r="296" spans="1:23" ht="20.100000000000001" customHeight="1" thickBot="1" x14ac:dyDescent="0.25">
      <c r="A296" s="255">
        <f t="shared" ref="A296" ca="1" si="1753">SUM(K296:K298)</f>
        <v>0</v>
      </c>
      <c r="B296" s="258">
        <v>99</v>
      </c>
      <c r="C296" s="261" t="str">
        <f>IF($D297="","",IF(IFERROR(VLOOKUP($D297,Atletas!$B$2:$F$101,5,FALSE),"") ="","CLUBE",VLOOKUP($D297,Atletas!$B$2:$F$101,5,FALSE)))</f>
        <v/>
      </c>
      <c r="D296" s="37"/>
      <c r="E296" s="264" t="str">
        <f>IF($D297="","",IF(IFERROR(VLOOKUP($D297,Atletas!$B$2:$F$101,3,FALSE),"") ="","DD/MM/AAAA",VLOOKUP($D297,Atletas!$B$2:$F$101,3,FALSE)))</f>
        <v/>
      </c>
      <c r="F296" s="267" t="str">
        <f>IF($D297="","",IF(IFERROR(VLOOKUP($D297,Atletas!$B$2:$F$101,4,FALSE),"") ="","Gênero",VLOOKUP($D297,Atletas!$B$2:$F$101,4,FALSE)))</f>
        <v/>
      </c>
      <c r="G296" s="249" t="str">
        <f>IF($D297="","",IF(IFERROR(VLOOKUP($D297,Atletas!$B$2:$F$101,2,FALSE),"") ="","Cadastro não encontrado. Digite os dados.",VLOOKUP($D297,Atletas!$B$2:$F$101,2,FALSE)))</f>
        <v/>
      </c>
      <c r="H296" s="56"/>
      <c r="I296" s="5" t="str">
        <f ca="1">IF(H296="","",IF(VLOOKUP(H296,Geral!$B$13:$D$27,3,FALSE)="&lt;=",IF(YEAR(NOW())-YEAR(E296)&gt;VLOOKUP(H296,Geral!$B$13:$C$27,2,FALSE),"ý","þ"),IF(VLOOKUP(H296,Geral!$B$13:$D$27,3,FALSE)="&gt;=",IF(YEAR(NOW())-YEAR(E296)&lt;VLOOKUP(H296,Geral!$B$13:$C$27,2,FALSE),"ý","þ"))))</f>
        <v/>
      </c>
      <c r="J296" s="239"/>
      <c r="K296" s="28">
        <f ca="1">SUM(IF(J296="Sim",IF(H296="",0,IF(OR(H296 = Geral!$A$46,H296 = Geral!$A$48),Geral!$H$13,IF(YEAR(NOW())-YEAR(E296) &lt; 18,Geral!$I$17,Geral!$H$17))),0),IF(H296="",0,IF(OR(H296 = Geral!$A$46,H296 = Geral!$A$48),Geral!$H$13,IF(YEAR(NOW())-YEAR(E296) &lt; 18,Geral!$I$13,Geral!$H$13))))</f>
        <v>0</v>
      </c>
      <c r="L296" s="252"/>
      <c r="M296" s="253"/>
      <c r="N296" s="254"/>
      <c r="O296" s="20" t="str">
        <f t="shared" ref="O296" si="1754">G296</f>
        <v/>
      </c>
      <c r="P296" s="59">
        <f t="shared" ref="P296" si="1755">D297</f>
        <v>0</v>
      </c>
      <c r="Q296" s="60">
        <f t="shared" si="1552"/>
        <v>0</v>
      </c>
      <c r="R296" s="60"/>
      <c r="S296" s="61" t="str">
        <f t="shared" ref="S296" si="1756">E296</f>
        <v/>
      </c>
      <c r="T296" s="60" t="str">
        <f t="shared" ref="T296" si="1757">F296</f>
        <v/>
      </c>
      <c r="U296" s="21">
        <f t="shared" ref="U296" ca="1" si="1758">A296</f>
        <v>0</v>
      </c>
      <c r="V296" s="22" t="str">
        <f t="shared" ref="V296" si="1759">C296</f>
        <v/>
      </c>
      <c r="W296" s="41"/>
    </row>
    <row r="297" spans="1:23" ht="20.100000000000001" customHeight="1" thickBot="1" x14ac:dyDescent="0.25">
      <c r="A297" s="256"/>
      <c r="B297" s="259"/>
      <c r="C297" s="262"/>
      <c r="D297" s="39"/>
      <c r="E297" s="265"/>
      <c r="F297" s="268"/>
      <c r="G297" s="250"/>
      <c r="H297" s="57"/>
      <c r="I297" s="7" t="str">
        <f ca="1">IF(H297="","",IF(VLOOKUP(H297,Geral!$B$28:$D$41,3,FALSE)="&lt;=",IF(YEAR(NOW())-YEAR(E296)&gt;VLOOKUP(H297,Geral!$B$28:$C$41,2,FALSE),"ý","þ"),IF(VLOOKUP(H297,Geral!$B$28:$D$41,3,FALSE)="&gt;=",IF(YEAR(NOW())-YEAR(E296)&lt;VLOOKUP(H297,Geral!$B$28:$C$41,2,FALSE),"ý","þ"))))</f>
        <v/>
      </c>
      <c r="J297" s="240"/>
      <c r="K297" s="29">
        <f ca="1">IF(H297="",0,IF(OR(H297 = Geral!$A$46,H297 = Geral!$A$48),Geral!$H$15,IF(YEAR(NOW())-YEAR(E296) &lt; 18,Geral!$I$15,Geral!$H$15)))</f>
        <v>0</v>
      </c>
      <c r="L297" s="194"/>
      <c r="M297" s="7" t="str">
        <f ca="1">IF(L297="","",IF(VLOOKUP($H297,Geral!$B$28:$D$41,3,FALSE)="&lt;=",IF(YEAR(NOW())-YEAR(VLOOKUP(L297,Atletas!$B$2:$D$101,3,FALSE))&gt;VLOOKUP($H297,Geral!$B$28:$C$41,2,FALSE),"ý","þ"),IF(VLOOKUP($H297,Geral!$B$28:$D$41,3,FALSE)="&gt;=",IF(YEAR(NOW())-YEAR(VLOOKUP(L297,Atletas!$B$2:$D$101,3,FALSE))&lt;VLOOKUP($H297,Geral!$B$28:$C$41,2,FALSE),"ý","þ"))))</f>
        <v/>
      </c>
      <c r="N297" s="33" t="str">
        <f>IF($L297="","",IF(IFERROR(VLOOKUP($L297,Atletas!$B$2:$F$101,2,FALSE),"") ="","Cadastro não encontrado. Digite os dados.",VLOOKUP($L297,Atletas!$B$2:$F$101,2,FALSE)))</f>
        <v/>
      </c>
      <c r="O297" s="23" t="str">
        <f t="shared" ref="O297" si="1760">G296</f>
        <v/>
      </c>
      <c r="P297" s="35">
        <f t="shared" ref="P297" si="1761">D297</f>
        <v>0</v>
      </c>
      <c r="Q297" s="8">
        <f t="shared" si="1552"/>
        <v>0</v>
      </c>
      <c r="R297" s="8">
        <f t="shared" ref="R297:R298" si="1762">L297</f>
        <v>0</v>
      </c>
      <c r="S297" s="9" t="str">
        <f t="shared" ref="S297" si="1763">E296</f>
        <v/>
      </c>
      <c r="T297" s="8" t="str">
        <f t="shared" ref="T297" si="1764">F296</f>
        <v/>
      </c>
      <c r="U297" s="10">
        <f t="shared" ref="U297" ca="1" si="1765">A296</f>
        <v>0</v>
      </c>
      <c r="V297" s="11" t="str">
        <f t="shared" ref="V297" si="1766">C296</f>
        <v/>
      </c>
      <c r="W297" s="41"/>
    </row>
    <row r="298" spans="1:23" ht="20.100000000000001" customHeight="1" thickBot="1" x14ac:dyDescent="0.25">
      <c r="A298" s="271"/>
      <c r="B298" s="272"/>
      <c r="C298" s="273"/>
      <c r="D298" s="38"/>
      <c r="E298" s="274"/>
      <c r="F298" s="275"/>
      <c r="G298" s="270"/>
      <c r="H298" s="58"/>
      <c r="I298" s="12" t="str">
        <f ca="1">IF(H298="","",IF(VLOOKUP(H298,Geral!$B$42:$D$48,3,FALSE)="&lt;=",IF(YEAR(NOW())-YEAR(E296)&gt;VLOOKUP(H298,Geral!$B$42:$C$48,2,FALSE),"ý","þ"),IF(VLOOKUP(H298,Geral!$B$42:$D$48,3,FALSE)="&gt;=",IF(YEAR(NOW())-YEAR(E296)&lt;VLOOKUP(H298,Geral!$B$42:$C$48,2,FALSE),"ý","þ"))))</f>
        <v/>
      </c>
      <c r="J298" s="241"/>
      <c r="K298" s="30">
        <f ca="1">IF(H298="",0,IF(OR(H298 = Geral!$A$46,H298 = Geral!$A$48),Geral!$H$15,IF(YEAR(NOW())-YEAR(E296) &lt; 18,Geral!$I$15,Geral!$H$15)))</f>
        <v>0</v>
      </c>
      <c r="L298" s="194"/>
      <c r="M298" s="7" t="str">
        <f ca="1">IF(L298="","",IF(VLOOKUP($H298,Geral!$B$42:$D$48,3,FALSE)="&lt;=",IF(YEAR(NOW())-YEAR(VLOOKUP(L298,Atletas!$B$2:$D$101,3,FALSE))&gt;VLOOKUP($H298,Geral!$B$42:$C$48,2,FALSE),"ý","þ"),IF(VLOOKUP($H298,Geral!$B$42:$D$48,3,FALSE)="&gt;=",IF(YEAR(NOW())-YEAR(VLOOKUP(L298,Atletas!$B$2:$D$101,3,FALSE))&lt;VLOOKUP($H298,Geral!$B$42:$C$48,2,FALSE),"ý","þ"))))</f>
        <v/>
      </c>
      <c r="N298" s="34" t="str">
        <f>IF($L298="","",IF(IFERROR(VLOOKUP($L298,Atletas!$B$2:$F$101,2,FALSE),"") ="","Cadastro não encontrado. Digite os dados.",VLOOKUP($L298,Atletas!$B$2:$F$101,2,FALSE)))</f>
        <v/>
      </c>
      <c r="O298" s="24" t="str">
        <f t="shared" ref="O298" si="1767">G296</f>
        <v/>
      </c>
      <c r="P298" s="36">
        <f t="shared" ref="P298" si="1768">D297</f>
        <v>0</v>
      </c>
      <c r="Q298" s="13">
        <f t="shared" si="1552"/>
        <v>0</v>
      </c>
      <c r="R298" s="13">
        <f t="shared" si="1762"/>
        <v>0</v>
      </c>
      <c r="S298" s="14" t="str">
        <f>E296</f>
        <v/>
      </c>
      <c r="T298" s="13" t="str">
        <f>F296</f>
        <v/>
      </c>
      <c r="U298" s="15">
        <f t="shared" ref="U298" ca="1" si="1769">A296</f>
        <v>0</v>
      </c>
      <c r="V298" s="16" t="str">
        <f t="shared" ref="V298" si="1770">C296</f>
        <v/>
      </c>
      <c r="W298" s="41"/>
    </row>
    <row r="299" spans="1:23" ht="20.100000000000001" customHeight="1" thickBot="1" x14ac:dyDescent="0.25">
      <c r="A299" s="255">
        <f t="shared" ref="A299" ca="1" si="1771">SUM(K299:K301)</f>
        <v>0</v>
      </c>
      <c r="B299" s="258">
        <v>100</v>
      </c>
      <c r="C299" s="261" t="str">
        <f>IF($D300="","",IF(IFERROR(VLOOKUP($D300,Atletas!$B$2:$F$101,5,FALSE),"") ="","CLUBE",VLOOKUP($D300,Atletas!$B$2:$F$101,5,FALSE)))</f>
        <v/>
      </c>
      <c r="D299" s="37"/>
      <c r="E299" s="264" t="str">
        <f>IF($D300="","",IF(IFERROR(VLOOKUP($D300,Atletas!$B$2:$F$101,3,FALSE),"") ="","DD/MM/AAAA",VLOOKUP($D300,Atletas!$B$2:$F$101,3,FALSE)))</f>
        <v/>
      </c>
      <c r="F299" s="267" t="str">
        <f>IF($D300="","",IF(IFERROR(VLOOKUP($D300,Atletas!$B$2:$F$101,4,FALSE),"") ="","Gênero",VLOOKUP($D300,Atletas!$B$2:$F$101,4,FALSE)))</f>
        <v/>
      </c>
      <c r="G299" s="249" t="str">
        <f>IF($D300="","",IF(IFERROR(VLOOKUP($D300,Atletas!$B$2:$F$101,2,FALSE),"") ="","Cadastro não encontrado. Digite os dados.",VLOOKUP($D300,Atletas!$B$2:$F$101,2,FALSE)))</f>
        <v/>
      </c>
      <c r="H299" s="56"/>
      <c r="I299" s="5" t="str">
        <f ca="1">IF(H299="","",IF(VLOOKUP(H299,Geral!$B$13:$D$27,3,FALSE)="&lt;=",IF(YEAR(NOW())-YEAR(E299)&gt;VLOOKUP(H299,Geral!$B$13:$C$27,2,FALSE),"ý","þ"),IF(VLOOKUP(H299,Geral!$B$13:$D$27,3,FALSE)="&gt;=",IF(YEAR(NOW())-YEAR(E299)&lt;VLOOKUP(H299,Geral!$B$13:$C$27,2,FALSE),"ý","þ"))))</f>
        <v/>
      </c>
      <c r="J299" s="239"/>
      <c r="K299" s="28">
        <f ca="1">SUM(IF(J299="Sim",IF(H299="",0,IF(OR(H299 = Geral!$A$46,H299 = Geral!$A$48),Geral!$H$13,IF(YEAR(NOW())-YEAR(E299) &lt; 18,Geral!$I$17,Geral!$H$17))),0),IF(H299="",0,IF(OR(H299 = Geral!$A$46,H299 = Geral!$A$48),Geral!$H$13,IF(YEAR(NOW())-YEAR(E299) &lt; 18,Geral!$I$13,Geral!$H$13))))</f>
        <v>0</v>
      </c>
      <c r="L299" s="252"/>
      <c r="M299" s="253"/>
      <c r="N299" s="254"/>
      <c r="O299" s="20" t="str">
        <f t="shared" ref="O299" si="1772">G299</f>
        <v/>
      </c>
      <c r="P299" s="59">
        <f t="shared" ref="P299" si="1773">D300</f>
        <v>0</v>
      </c>
      <c r="Q299" s="60">
        <f t="shared" si="1552"/>
        <v>0</v>
      </c>
      <c r="R299" s="60"/>
      <c r="S299" s="61" t="str">
        <f t="shared" ref="S299" si="1774">E299</f>
        <v/>
      </c>
      <c r="T299" s="60" t="str">
        <f t="shared" ref="T299" si="1775">F299</f>
        <v/>
      </c>
      <c r="U299" s="21">
        <f t="shared" ref="U299" ca="1" si="1776">A299</f>
        <v>0</v>
      </c>
      <c r="V299" s="22" t="str">
        <f t="shared" ref="V299" si="1777">C299</f>
        <v/>
      </c>
      <c r="W299" s="41"/>
    </row>
    <row r="300" spans="1:23" ht="20.100000000000001" customHeight="1" thickBot="1" x14ac:dyDescent="0.25">
      <c r="A300" s="256"/>
      <c r="B300" s="259"/>
      <c r="C300" s="262"/>
      <c r="D300" s="39"/>
      <c r="E300" s="265"/>
      <c r="F300" s="268"/>
      <c r="G300" s="250"/>
      <c r="H300" s="57"/>
      <c r="I300" s="7" t="str">
        <f ca="1">IF(H300="","",IF(VLOOKUP(H300,Geral!$B$28:$D$41,3,FALSE)="&lt;=",IF(YEAR(NOW())-YEAR(E299)&gt;VLOOKUP(H300,Geral!$B$28:$C$41,2,FALSE),"ý","þ"),IF(VLOOKUP(H300,Geral!$B$28:$D$41,3,FALSE)="&gt;=",IF(YEAR(NOW())-YEAR(E299)&lt;VLOOKUP(H300,Geral!$B$28:$C$41,2,FALSE),"ý","þ"))))</f>
        <v/>
      </c>
      <c r="J300" s="240"/>
      <c r="K300" s="29">
        <f ca="1">IF(H300="",0,IF(OR(H300 = Geral!$A$46,H300 = Geral!$A$48),Geral!$H$15,IF(YEAR(NOW())-YEAR(E299) &lt; 18,Geral!$I$15,Geral!$H$15)))</f>
        <v>0</v>
      </c>
      <c r="L300" s="194"/>
      <c r="M300" s="7" t="str">
        <f ca="1">IF(L300="","",IF(VLOOKUP($H300,Geral!$B$28:$D$41,3,FALSE)="&lt;=",IF(YEAR(NOW())-YEAR(VLOOKUP(L300,Atletas!$B$2:$D$101,3,FALSE))&gt;VLOOKUP($H300,Geral!$B$28:$C$41,2,FALSE),"ý","þ"),IF(VLOOKUP($H300,Geral!$B$28:$D$41,3,FALSE)="&gt;=",IF(YEAR(NOW())-YEAR(VLOOKUP(L300,Atletas!$B$2:$D$101,3,FALSE))&lt;VLOOKUP($H300,Geral!$B$28:$C$41,2,FALSE),"ý","þ"))))</f>
        <v/>
      </c>
      <c r="N300" s="33" t="str">
        <f>IF($L300="","",IF(IFERROR(VLOOKUP($L300,Atletas!$B$2:$F$101,2,FALSE),"") ="","Cadastro não encontrado. Digite os dados.",VLOOKUP($L300,Atletas!$B$2:$F$101,2,FALSE)))</f>
        <v/>
      </c>
      <c r="O300" s="23" t="str">
        <f t="shared" ref="O300" si="1778">G299</f>
        <v/>
      </c>
      <c r="P300" s="35">
        <f t="shared" ref="P300" si="1779">D300</f>
        <v>0</v>
      </c>
      <c r="Q300" s="8">
        <f t="shared" si="1552"/>
        <v>0</v>
      </c>
      <c r="R300" s="8">
        <f t="shared" ref="R300:R301" si="1780">L300</f>
        <v>0</v>
      </c>
      <c r="S300" s="9" t="str">
        <f t="shared" ref="S300" si="1781">E299</f>
        <v/>
      </c>
      <c r="T300" s="8" t="str">
        <f t="shared" ref="T300" si="1782">F299</f>
        <v/>
      </c>
      <c r="U300" s="10">
        <f t="shared" ref="U300" ca="1" si="1783">A299</f>
        <v>0</v>
      </c>
      <c r="V300" s="11" t="str">
        <f t="shared" ref="V300" si="1784">C299</f>
        <v/>
      </c>
      <c r="W300" s="41"/>
    </row>
    <row r="301" spans="1:23" ht="20.100000000000001" customHeight="1" thickBot="1" x14ac:dyDescent="0.25">
      <c r="A301" s="257"/>
      <c r="B301" s="260"/>
      <c r="C301" s="263"/>
      <c r="D301" s="42"/>
      <c r="E301" s="266"/>
      <c r="F301" s="269"/>
      <c r="G301" s="251"/>
      <c r="H301" s="58"/>
      <c r="I301" s="12" t="str">
        <f ca="1">IF(H301="","",IF(VLOOKUP(H301,Geral!$B$42:$D$48,3,FALSE)="&lt;=",IF(YEAR(NOW())-YEAR(E299)&gt;VLOOKUP(H301,Geral!$B$42:$C$48,2,FALSE),"ý","þ"),IF(VLOOKUP(H301,Geral!$B$42:$D$48,3,FALSE)="&gt;=",IF(YEAR(NOW())-YEAR(E299)&lt;VLOOKUP(H301,Geral!$B$42:$C$48,2,FALSE),"ý","þ"))))</f>
        <v/>
      </c>
      <c r="J301" s="241"/>
      <c r="K301" s="30">
        <f ca="1">IF(H301="",0,IF(OR(H301 = Geral!$A$46,H301 = Geral!$A$48),Geral!$H$15,IF(YEAR(NOW())-YEAR(E299) &lt; 18,Geral!$I$15,Geral!$H$15)))</f>
        <v>0</v>
      </c>
      <c r="L301" s="195"/>
      <c r="M301" s="7" t="str">
        <f ca="1">IF(L301="","",IF(VLOOKUP($H301,Geral!$B$42:$D$48,3,FALSE)="&lt;=",IF(YEAR(NOW())-YEAR(VLOOKUP(L301,Atletas!$B$2:$D$101,3,FALSE))&gt;VLOOKUP($H301,Geral!$B$42:$C$48,2,FALSE),"ý","þ"),IF(VLOOKUP($H301,Geral!$B$42:$D$48,3,FALSE)="&gt;=",IF(YEAR(NOW())-YEAR(VLOOKUP(L301,Atletas!$B$2:$D$101,3,FALSE))&lt;VLOOKUP($H301,Geral!$B$42:$C$48,2,FALSE),"ý","þ"))))</f>
        <v/>
      </c>
      <c r="N301" s="43" t="str">
        <f>IF($L301="","",IF(IFERROR(VLOOKUP($L301,Atletas!$B$2:$F$101,2,FALSE),"") ="","Cadastro não encontrado. Digite os dados.",VLOOKUP($L301,Atletas!$B$2:$F$101,2,FALSE)))</f>
        <v/>
      </c>
      <c r="O301" s="44" t="str">
        <f t="shared" ref="O301" si="1785">G299</f>
        <v/>
      </c>
      <c r="P301" s="45">
        <f t="shared" ref="P301" si="1786">D300</f>
        <v>0</v>
      </c>
      <c r="Q301" s="46">
        <f t="shared" si="1552"/>
        <v>0</v>
      </c>
      <c r="R301" s="46">
        <f t="shared" si="1780"/>
        <v>0</v>
      </c>
      <c r="S301" s="47" t="str">
        <f t="shared" ref="S301:T301" si="1787">E299</f>
        <v/>
      </c>
      <c r="T301" s="46" t="str">
        <f t="shared" si="1787"/>
        <v/>
      </c>
      <c r="U301" s="48">
        <f t="shared" ref="U301" ca="1" si="1788">A299</f>
        <v>0</v>
      </c>
      <c r="V301" s="49" t="str">
        <f t="shared" ref="V301" si="1789">C299</f>
        <v/>
      </c>
      <c r="W301" s="50"/>
    </row>
  </sheetData>
  <sheetProtection algorithmName="SHA-512" hashValue="Mw6qQ/3EaPJasJ7yvhqkLukegVxA52e1VMUGt4J6n8/5jaGYRpqf+tXt0WKDg/CS8LLI2QZgQrC2sy1aR8tNXw==" saltValue="MnIRWxuOuYzqsa84UOjrEA==" spinCount="100000" sheet="1" objects="1" scenarios="1" formatCells="0" formatColumns="0" formatRows="0" insertColumns="0" insertRows="0" insertHyperlinks="0" selectLockedCells="1"/>
  <protectedRanges>
    <protectedRange algorithmName="SHA-512" hashValue="wJBCBQDf/c5nsfJokrtjHPygLUFRdA52weIsnaIw8NrACiXklnut9Juvvj1KcoY1TMnEDawsI4IbMjeG8mw+hQ==" saltValue="iqfycNPMdlLyedwd7JFWXQ==" spinCount="100000" sqref="N3:N4 N6:N7 N9:N10 N12:N13 N15:N16 N18:N19 N21:N22 N24:N25 N27:N28 N30:N31 N33:N34 N36:N37 N39:N40 N42:N43 N45:N46 N48:N49 N51:N52 N54:N55 N57:N58 N60:N61 N63:N64 N66:N67 N69:N70 N72:N73 N75:N76 N78:N79 N81:N82 N84:N85 N87:N88 N90:N91 N93:N94 N96:N97 N99:N100 N102:N103 N105:N106 N108:N109 N111:N112 N114:N115 N117:N118 N120:N121 N123:N124 N126:N127 N129:N130 N132:N133 N135:N136 N138:N139 N141:N142 N144:N145 N147:N148 N150:N151 N153:N154 N156:N157 N159:N160 N162:N163 N165:N166 N168:N169 N171:N172 N174:N175 N177:N178 N180:N181 N183:N184 N186:N187 N189:N190 N192:N193 N195:N196 N198:N199 N201:N202 N204:N205 N207:N208 N210:N211 N213:N214 N216:N217 N219:N220 N222:N223 N225:N226 N228:N229 N231:N232 N234:N235 N237:N238 N240:N241 N243:N244 N246:N247 N249:N250 N252:N253 N255:N256 N258:N259 N261:N262 N264:N265 N267:N268 N270:N271 N273:N274 N276:N277 N279:N280 N282:N283 N285:N286 N288:N289 N291:N292 N294:N295 N297:N298 N300:N301 C2:C301 E2:G301" name="Dados Faltantes"/>
  </protectedRanges>
  <autoFilter ref="A1:N1"/>
  <dataConsolidate/>
  <mergeCells count="800">
    <mergeCell ref="J2:J4"/>
    <mergeCell ref="G5:G7"/>
    <mergeCell ref="L5:N5"/>
    <mergeCell ref="A8:A10"/>
    <mergeCell ref="B8:B10"/>
    <mergeCell ref="C8:C10"/>
    <mergeCell ref="E8:E10"/>
    <mergeCell ref="F8:F10"/>
    <mergeCell ref="G8:G10"/>
    <mergeCell ref="L8:N8"/>
    <mergeCell ref="A5:A7"/>
    <mergeCell ref="B5:B7"/>
    <mergeCell ref="C5:C7"/>
    <mergeCell ref="E5:E7"/>
    <mergeCell ref="F5:F7"/>
    <mergeCell ref="J5:J7"/>
    <mergeCell ref="J8:J10"/>
    <mergeCell ref="G11:G13"/>
    <mergeCell ref="L11:N11"/>
    <mergeCell ref="A14:A16"/>
    <mergeCell ref="B14:B16"/>
    <mergeCell ref="C14:C16"/>
    <mergeCell ref="E14:E16"/>
    <mergeCell ref="F14:F16"/>
    <mergeCell ref="G14:G16"/>
    <mergeCell ref="L14:N14"/>
    <mergeCell ref="A11:A13"/>
    <mergeCell ref="B11:B13"/>
    <mergeCell ref="C11:C13"/>
    <mergeCell ref="E11:E13"/>
    <mergeCell ref="F11:F13"/>
    <mergeCell ref="J11:J13"/>
    <mergeCell ref="J14:J16"/>
    <mergeCell ref="G17:G19"/>
    <mergeCell ref="L17:N17"/>
    <mergeCell ref="A20:A22"/>
    <mergeCell ref="B20:B22"/>
    <mergeCell ref="C20:C22"/>
    <mergeCell ref="E20:E22"/>
    <mergeCell ref="F20:F22"/>
    <mergeCell ref="G20:G22"/>
    <mergeCell ref="L20:N20"/>
    <mergeCell ref="A17:A19"/>
    <mergeCell ref="B17:B19"/>
    <mergeCell ref="C17:C19"/>
    <mergeCell ref="E17:E19"/>
    <mergeCell ref="F17:F19"/>
    <mergeCell ref="J17:J19"/>
    <mergeCell ref="J20:J22"/>
    <mergeCell ref="G23:G25"/>
    <mergeCell ref="L23:N23"/>
    <mergeCell ref="A26:A28"/>
    <mergeCell ref="B26:B28"/>
    <mergeCell ref="C26:C28"/>
    <mergeCell ref="E26:E28"/>
    <mergeCell ref="F26:F28"/>
    <mergeCell ref="G26:G28"/>
    <mergeCell ref="L26:N26"/>
    <mergeCell ref="A23:A25"/>
    <mergeCell ref="B23:B25"/>
    <mergeCell ref="C23:C25"/>
    <mergeCell ref="E23:E25"/>
    <mergeCell ref="F23:F25"/>
    <mergeCell ref="J23:J25"/>
    <mergeCell ref="J26:J28"/>
    <mergeCell ref="G29:G31"/>
    <mergeCell ref="L29:N29"/>
    <mergeCell ref="A32:A34"/>
    <mergeCell ref="B32:B34"/>
    <mergeCell ref="C32:C34"/>
    <mergeCell ref="E32:E34"/>
    <mergeCell ref="F32:F34"/>
    <mergeCell ref="G32:G34"/>
    <mergeCell ref="L32:N32"/>
    <mergeCell ref="A29:A31"/>
    <mergeCell ref="B29:B31"/>
    <mergeCell ref="C29:C31"/>
    <mergeCell ref="E29:E31"/>
    <mergeCell ref="F29:F31"/>
    <mergeCell ref="J29:J31"/>
    <mergeCell ref="J32:J34"/>
    <mergeCell ref="G35:G37"/>
    <mergeCell ref="L35:N35"/>
    <mergeCell ref="A38:A40"/>
    <mergeCell ref="B38:B40"/>
    <mergeCell ref="C38:C40"/>
    <mergeCell ref="E38:E40"/>
    <mergeCell ref="F38:F40"/>
    <mergeCell ref="G38:G40"/>
    <mergeCell ref="L38:N38"/>
    <mergeCell ref="A35:A37"/>
    <mergeCell ref="B35:B37"/>
    <mergeCell ref="C35:C37"/>
    <mergeCell ref="E35:E37"/>
    <mergeCell ref="F35:F37"/>
    <mergeCell ref="J35:J37"/>
    <mergeCell ref="J38:J40"/>
    <mergeCell ref="G41:G43"/>
    <mergeCell ref="L41:N41"/>
    <mergeCell ref="A44:A46"/>
    <mergeCell ref="B44:B46"/>
    <mergeCell ref="C44:C46"/>
    <mergeCell ref="E44:E46"/>
    <mergeCell ref="F44:F46"/>
    <mergeCell ref="G44:G46"/>
    <mergeCell ref="L44:N44"/>
    <mergeCell ref="A41:A43"/>
    <mergeCell ref="B41:B43"/>
    <mergeCell ref="C41:C43"/>
    <mergeCell ref="E41:E43"/>
    <mergeCell ref="F41:F43"/>
    <mergeCell ref="J41:J43"/>
    <mergeCell ref="J44:J46"/>
    <mergeCell ref="G47:G49"/>
    <mergeCell ref="L47:N47"/>
    <mergeCell ref="A50:A52"/>
    <mergeCell ref="B50:B52"/>
    <mergeCell ref="C50:C52"/>
    <mergeCell ref="E50:E52"/>
    <mergeCell ref="F50:F52"/>
    <mergeCell ref="G50:G52"/>
    <mergeCell ref="L50:N50"/>
    <mergeCell ref="A47:A49"/>
    <mergeCell ref="B47:B49"/>
    <mergeCell ref="C47:C49"/>
    <mergeCell ref="E47:E49"/>
    <mergeCell ref="F47:F49"/>
    <mergeCell ref="J47:J49"/>
    <mergeCell ref="J50:J52"/>
    <mergeCell ref="G53:G55"/>
    <mergeCell ref="L53:N53"/>
    <mergeCell ref="A56:A58"/>
    <mergeCell ref="B56:B58"/>
    <mergeCell ref="C56:C58"/>
    <mergeCell ref="E56:E58"/>
    <mergeCell ref="F56:F58"/>
    <mergeCell ref="G56:G58"/>
    <mergeCell ref="L56:N56"/>
    <mergeCell ref="A53:A55"/>
    <mergeCell ref="B53:B55"/>
    <mergeCell ref="C53:C55"/>
    <mergeCell ref="E53:E55"/>
    <mergeCell ref="F53:F55"/>
    <mergeCell ref="J53:J55"/>
    <mergeCell ref="J56:J58"/>
    <mergeCell ref="G59:G61"/>
    <mergeCell ref="L59:N59"/>
    <mergeCell ref="A62:A64"/>
    <mergeCell ref="B62:B64"/>
    <mergeCell ref="C62:C64"/>
    <mergeCell ref="E62:E64"/>
    <mergeCell ref="F62:F64"/>
    <mergeCell ref="G62:G64"/>
    <mergeCell ref="L62:N62"/>
    <mergeCell ref="A59:A61"/>
    <mergeCell ref="B59:B61"/>
    <mergeCell ref="C59:C61"/>
    <mergeCell ref="E59:E61"/>
    <mergeCell ref="F59:F61"/>
    <mergeCell ref="J59:J61"/>
    <mergeCell ref="J62:J64"/>
    <mergeCell ref="G65:G67"/>
    <mergeCell ref="L65:N65"/>
    <mergeCell ref="A68:A70"/>
    <mergeCell ref="B68:B70"/>
    <mergeCell ref="C68:C70"/>
    <mergeCell ref="E68:E70"/>
    <mergeCell ref="F68:F70"/>
    <mergeCell ref="G68:G70"/>
    <mergeCell ref="L68:N68"/>
    <mergeCell ref="A65:A67"/>
    <mergeCell ref="B65:B67"/>
    <mergeCell ref="C65:C67"/>
    <mergeCell ref="E65:E67"/>
    <mergeCell ref="F65:F67"/>
    <mergeCell ref="J65:J67"/>
    <mergeCell ref="J68:J70"/>
    <mergeCell ref="G71:G73"/>
    <mergeCell ref="L71:N71"/>
    <mergeCell ref="A74:A76"/>
    <mergeCell ref="B74:B76"/>
    <mergeCell ref="C74:C76"/>
    <mergeCell ref="E74:E76"/>
    <mergeCell ref="F74:F76"/>
    <mergeCell ref="G74:G76"/>
    <mergeCell ref="L74:N74"/>
    <mergeCell ref="A71:A73"/>
    <mergeCell ref="B71:B73"/>
    <mergeCell ref="C71:C73"/>
    <mergeCell ref="E71:E73"/>
    <mergeCell ref="F71:F73"/>
    <mergeCell ref="J71:J73"/>
    <mergeCell ref="J74:J76"/>
    <mergeCell ref="G77:G79"/>
    <mergeCell ref="L77:N77"/>
    <mergeCell ref="A80:A82"/>
    <mergeCell ref="B80:B82"/>
    <mergeCell ref="C80:C82"/>
    <mergeCell ref="E80:E82"/>
    <mergeCell ref="F80:F82"/>
    <mergeCell ref="G80:G82"/>
    <mergeCell ref="L80:N80"/>
    <mergeCell ref="A77:A79"/>
    <mergeCell ref="B77:B79"/>
    <mergeCell ref="C77:C79"/>
    <mergeCell ref="E77:E79"/>
    <mergeCell ref="F77:F79"/>
    <mergeCell ref="J77:J79"/>
    <mergeCell ref="J80:J82"/>
    <mergeCell ref="G83:G85"/>
    <mergeCell ref="L83:N83"/>
    <mergeCell ref="A86:A88"/>
    <mergeCell ref="B86:B88"/>
    <mergeCell ref="C86:C88"/>
    <mergeCell ref="E86:E88"/>
    <mergeCell ref="F86:F88"/>
    <mergeCell ref="G86:G88"/>
    <mergeCell ref="L86:N86"/>
    <mergeCell ref="A83:A85"/>
    <mergeCell ref="B83:B85"/>
    <mergeCell ref="C83:C85"/>
    <mergeCell ref="E83:E85"/>
    <mergeCell ref="F83:F85"/>
    <mergeCell ref="J83:J85"/>
    <mergeCell ref="J86:J88"/>
    <mergeCell ref="G89:G91"/>
    <mergeCell ref="L89:N89"/>
    <mergeCell ref="A92:A94"/>
    <mergeCell ref="B92:B94"/>
    <mergeCell ref="C92:C94"/>
    <mergeCell ref="E92:E94"/>
    <mergeCell ref="F92:F94"/>
    <mergeCell ref="G92:G94"/>
    <mergeCell ref="L92:N92"/>
    <mergeCell ref="A89:A91"/>
    <mergeCell ref="B89:B91"/>
    <mergeCell ref="C89:C91"/>
    <mergeCell ref="E89:E91"/>
    <mergeCell ref="F89:F91"/>
    <mergeCell ref="J89:J91"/>
    <mergeCell ref="J92:J94"/>
    <mergeCell ref="G95:G97"/>
    <mergeCell ref="L95:N95"/>
    <mergeCell ref="A98:A100"/>
    <mergeCell ref="B98:B100"/>
    <mergeCell ref="C98:C100"/>
    <mergeCell ref="E98:E100"/>
    <mergeCell ref="F98:F100"/>
    <mergeCell ref="G98:G100"/>
    <mergeCell ref="L98:N98"/>
    <mergeCell ref="A95:A97"/>
    <mergeCell ref="B95:B97"/>
    <mergeCell ref="C95:C97"/>
    <mergeCell ref="E95:E97"/>
    <mergeCell ref="F95:F97"/>
    <mergeCell ref="J95:J97"/>
    <mergeCell ref="J98:J100"/>
    <mergeCell ref="G101:G103"/>
    <mergeCell ref="L101:N101"/>
    <mergeCell ref="A104:A106"/>
    <mergeCell ref="B104:B106"/>
    <mergeCell ref="C104:C106"/>
    <mergeCell ref="E104:E106"/>
    <mergeCell ref="F104:F106"/>
    <mergeCell ref="G104:G106"/>
    <mergeCell ref="L104:N104"/>
    <mergeCell ref="A101:A103"/>
    <mergeCell ref="B101:B103"/>
    <mergeCell ref="C101:C103"/>
    <mergeCell ref="E101:E103"/>
    <mergeCell ref="F101:F103"/>
    <mergeCell ref="J101:J103"/>
    <mergeCell ref="J104:J106"/>
    <mergeCell ref="G107:G109"/>
    <mergeCell ref="L107:N107"/>
    <mergeCell ref="A110:A112"/>
    <mergeCell ref="B110:B112"/>
    <mergeCell ref="C110:C112"/>
    <mergeCell ref="E110:E112"/>
    <mergeCell ref="F110:F112"/>
    <mergeCell ref="G110:G112"/>
    <mergeCell ref="L110:N110"/>
    <mergeCell ref="A107:A109"/>
    <mergeCell ref="B107:B109"/>
    <mergeCell ref="C107:C109"/>
    <mergeCell ref="E107:E109"/>
    <mergeCell ref="F107:F109"/>
    <mergeCell ref="J107:J109"/>
    <mergeCell ref="J110:J112"/>
    <mergeCell ref="G113:G115"/>
    <mergeCell ref="L113:N113"/>
    <mergeCell ref="A116:A118"/>
    <mergeCell ref="B116:B118"/>
    <mergeCell ref="C116:C118"/>
    <mergeCell ref="E116:E118"/>
    <mergeCell ref="F116:F118"/>
    <mergeCell ref="G116:G118"/>
    <mergeCell ref="L116:N116"/>
    <mergeCell ref="A113:A115"/>
    <mergeCell ref="B113:B115"/>
    <mergeCell ref="C113:C115"/>
    <mergeCell ref="E113:E115"/>
    <mergeCell ref="F113:F115"/>
    <mergeCell ref="J113:J115"/>
    <mergeCell ref="J116:J118"/>
    <mergeCell ref="G119:G121"/>
    <mergeCell ref="L119:N119"/>
    <mergeCell ref="A122:A124"/>
    <mergeCell ref="B122:B124"/>
    <mergeCell ref="C122:C124"/>
    <mergeCell ref="E122:E124"/>
    <mergeCell ref="F122:F124"/>
    <mergeCell ref="G122:G124"/>
    <mergeCell ref="L122:N122"/>
    <mergeCell ref="A119:A121"/>
    <mergeCell ref="B119:B121"/>
    <mergeCell ref="C119:C121"/>
    <mergeCell ref="E119:E121"/>
    <mergeCell ref="F119:F121"/>
    <mergeCell ref="J119:J121"/>
    <mergeCell ref="J122:J124"/>
    <mergeCell ref="G125:G127"/>
    <mergeCell ref="L125:N125"/>
    <mergeCell ref="A128:A130"/>
    <mergeCell ref="B128:B130"/>
    <mergeCell ref="C128:C130"/>
    <mergeCell ref="E128:E130"/>
    <mergeCell ref="F128:F130"/>
    <mergeCell ref="G128:G130"/>
    <mergeCell ref="L128:N128"/>
    <mergeCell ref="A125:A127"/>
    <mergeCell ref="B125:B127"/>
    <mergeCell ref="C125:C127"/>
    <mergeCell ref="E125:E127"/>
    <mergeCell ref="F125:F127"/>
    <mergeCell ref="J125:J127"/>
    <mergeCell ref="J128:J130"/>
    <mergeCell ref="G131:G133"/>
    <mergeCell ref="L131:N131"/>
    <mergeCell ref="A134:A136"/>
    <mergeCell ref="B134:B136"/>
    <mergeCell ref="C134:C136"/>
    <mergeCell ref="E134:E136"/>
    <mergeCell ref="F134:F136"/>
    <mergeCell ref="G134:G136"/>
    <mergeCell ref="L134:N134"/>
    <mergeCell ref="A131:A133"/>
    <mergeCell ref="B131:B133"/>
    <mergeCell ref="C131:C133"/>
    <mergeCell ref="E131:E133"/>
    <mergeCell ref="F131:F133"/>
    <mergeCell ref="J131:J133"/>
    <mergeCell ref="J134:J136"/>
    <mergeCell ref="G137:G139"/>
    <mergeCell ref="L137:N137"/>
    <mergeCell ref="A140:A142"/>
    <mergeCell ref="B140:B142"/>
    <mergeCell ref="C140:C142"/>
    <mergeCell ref="E140:E142"/>
    <mergeCell ref="F140:F142"/>
    <mergeCell ref="G140:G142"/>
    <mergeCell ref="L140:N140"/>
    <mergeCell ref="A137:A139"/>
    <mergeCell ref="B137:B139"/>
    <mergeCell ref="C137:C139"/>
    <mergeCell ref="E137:E139"/>
    <mergeCell ref="F137:F139"/>
    <mergeCell ref="J137:J139"/>
    <mergeCell ref="J140:J142"/>
    <mergeCell ref="G143:G145"/>
    <mergeCell ref="L143:N143"/>
    <mergeCell ref="A146:A148"/>
    <mergeCell ref="B146:B148"/>
    <mergeCell ref="C146:C148"/>
    <mergeCell ref="E146:E148"/>
    <mergeCell ref="F146:F148"/>
    <mergeCell ref="G146:G148"/>
    <mergeCell ref="L146:N146"/>
    <mergeCell ref="A143:A145"/>
    <mergeCell ref="B143:B145"/>
    <mergeCell ref="C143:C145"/>
    <mergeCell ref="E143:E145"/>
    <mergeCell ref="F143:F145"/>
    <mergeCell ref="J143:J145"/>
    <mergeCell ref="J146:J148"/>
    <mergeCell ref="G149:G151"/>
    <mergeCell ref="L149:N149"/>
    <mergeCell ref="A152:A154"/>
    <mergeCell ref="B152:B154"/>
    <mergeCell ref="C152:C154"/>
    <mergeCell ref="E152:E154"/>
    <mergeCell ref="F152:F154"/>
    <mergeCell ref="G152:G154"/>
    <mergeCell ref="L152:N152"/>
    <mergeCell ref="A149:A151"/>
    <mergeCell ref="B149:B151"/>
    <mergeCell ref="C149:C151"/>
    <mergeCell ref="E149:E151"/>
    <mergeCell ref="F149:F151"/>
    <mergeCell ref="J149:J151"/>
    <mergeCell ref="J152:J154"/>
    <mergeCell ref="G155:G157"/>
    <mergeCell ref="L155:N155"/>
    <mergeCell ref="A158:A160"/>
    <mergeCell ref="B158:B160"/>
    <mergeCell ref="C158:C160"/>
    <mergeCell ref="E158:E160"/>
    <mergeCell ref="F158:F160"/>
    <mergeCell ref="G158:G160"/>
    <mergeCell ref="L158:N158"/>
    <mergeCell ref="A155:A157"/>
    <mergeCell ref="B155:B157"/>
    <mergeCell ref="C155:C157"/>
    <mergeCell ref="E155:E157"/>
    <mergeCell ref="F155:F157"/>
    <mergeCell ref="J155:J157"/>
    <mergeCell ref="J158:J160"/>
    <mergeCell ref="G161:G163"/>
    <mergeCell ref="L161:N161"/>
    <mergeCell ref="A164:A166"/>
    <mergeCell ref="B164:B166"/>
    <mergeCell ref="C164:C166"/>
    <mergeCell ref="E164:E166"/>
    <mergeCell ref="F164:F166"/>
    <mergeCell ref="G164:G166"/>
    <mergeCell ref="L164:N164"/>
    <mergeCell ref="A161:A163"/>
    <mergeCell ref="B161:B163"/>
    <mergeCell ref="C161:C163"/>
    <mergeCell ref="E161:E163"/>
    <mergeCell ref="F161:F163"/>
    <mergeCell ref="J161:J163"/>
    <mergeCell ref="J164:J166"/>
    <mergeCell ref="G167:G169"/>
    <mergeCell ref="L167:N167"/>
    <mergeCell ref="A170:A172"/>
    <mergeCell ref="B170:B172"/>
    <mergeCell ref="C170:C172"/>
    <mergeCell ref="E170:E172"/>
    <mergeCell ref="F170:F172"/>
    <mergeCell ref="G170:G172"/>
    <mergeCell ref="L170:N170"/>
    <mergeCell ref="A167:A169"/>
    <mergeCell ref="B167:B169"/>
    <mergeCell ref="C167:C169"/>
    <mergeCell ref="E167:E169"/>
    <mergeCell ref="F167:F169"/>
    <mergeCell ref="J167:J169"/>
    <mergeCell ref="J170:J172"/>
    <mergeCell ref="G173:G175"/>
    <mergeCell ref="L173:N173"/>
    <mergeCell ref="A176:A178"/>
    <mergeCell ref="B176:B178"/>
    <mergeCell ref="C176:C178"/>
    <mergeCell ref="E176:E178"/>
    <mergeCell ref="F176:F178"/>
    <mergeCell ref="G176:G178"/>
    <mergeCell ref="L176:N176"/>
    <mergeCell ref="A173:A175"/>
    <mergeCell ref="B173:B175"/>
    <mergeCell ref="C173:C175"/>
    <mergeCell ref="E173:E175"/>
    <mergeCell ref="F173:F175"/>
    <mergeCell ref="J173:J175"/>
    <mergeCell ref="J176:J178"/>
    <mergeCell ref="G179:G181"/>
    <mergeCell ref="L179:N179"/>
    <mergeCell ref="A182:A184"/>
    <mergeCell ref="B182:B184"/>
    <mergeCell ref="C182:C184"/>
    <mergeCell ref="E182:E184"/>
    <mergeCell ref="F182:F184"/>
    <mergeCell ref="G182:G184"/>
    <mergeCell ref="L182:N182"/>
    <mergeCell ref="A179:A181"/>
    <mergeCell ref="B179:B181"/>
    <mergeCell ref="C179:C181"/>
    <mergeCell ref="E179:E181"/>
    <mergeCell ref="F179:F181"/>
    <mergeCell ref="J179:J181"/>
    <mergeCell ref="J182:J184"/>
    <mergeCell ref="G185:G187"/>
    <mergeCell ref="L185:N185"/>
    <mergeCell ref="A188:A190"/>
    <mergeCell ref="B188:B190"/>
    <mergeCell ref="C188:C190"/>
    <mergeCell ref="E188:E190"/>
    <mergeCell ref="F188:F190"/>
    <mergeCell ref="G188:G190"/>
    <mergeCell ref="L188:N188"/>
    <mergeCell ref="A185:A187"/>
    <mergeCell ref="B185:B187"/>
    <mergeCell ref="C185:C187"/>
    <mergeCell ref="E185:E187"/>
    <mergeCell ref="F185:F187"/>
    <mergeCell ref="J185:J187"/>
    <mergeCell ref="J188:J190"/>
    <mergeCell ref="G191:G193"/>
    <mergeCell ref="L191:N191"/>
    <mergeCell ref="A194:A196"/>
    <mergeCell ref="B194:B196"/>
    <mergeCell ref="C194:C196"/>
    <mergeCell ref="E194:E196"/>
    <mergeCell ref="F194:F196"/>
    <mergeCell ref="G194:G196"/>
    <mergeCell ref="L194:N194"/>
    <mergeCell ref="A191:A193"/>
    <mergeCell ref="B191:B193"/>
    <mergeCell ref="C191:C193"/>
    <mergeCell ref="E191:E193"/>
    <mergeCell ref="F191:F193"/>
    <mergeCell ref="J191:J193"/>
    <mergeCell ref="J194:J196"/>
    <mergeCell ref="G197:G199"/>
    <mergeCell ref="L197:N197"/>
    <mergeCell ref="A200:A202"/>
    <mergeCell ref="B200:B202"/>
    <mergeCell ref="C200:C202"/>
    <mergeCell ref="E200:E202"/>
    <mergeCell ref="F200:F202"/>
    <mergeCell ref="G200:G202"/>
    <mergeCell ref="L200:N200"/>
    <mergeCell ref="A197:A199"/>
    <mergeCell ref="B197:B199"/>
    <mergeCell ref="C197:C199"/>
    <mergeCell ref="E197:E199"/>
    <mergeCell ref="F197:F199"/>
    <mergeCell ref="J197:J199"/>
    <mergeCell ref="J200:J202"/>
    <mergeCell ref="G203:G205"/>
    <mergeCell ref="L203:N203"/>
    <mergeCell ref="A206:A208"/>
    <mergeCell ref="B206:B208"/>
    <mergeCell ref="C206:C208"/>
    <mergeCell ref="E206:E208"/>
    <mergeCell ref="F206:F208"/>
    <mergeCell ref="G206:G208"/>
    <mergeCell ref="L206:N206"/>
    <mergeCell ref="A203:A205"/>
    <mergeCell ref="B203:B205"/>
    <mergeCell ref="C203:C205"/>
    <mergeCell ref="E203:E205"/>
    <mergeCell ref="F203:F205"/>
    <mergeCell ref="J203:J205"/>
    <mergeCell ref="J206:J208"/>
    <mergeCell ref="G209:G211"/>
    <mergeCell ref="L209:N209"/>
    <mergeCell ref="A212:A214"/>
    <mergeCell ref="B212:B214"/>
    <mergeCell ref="C212:C214"/>
    <mergeCell ref="E212:E214"/>
    <mergeCell ref="F212:F214"/>
    <mergeCell ref="G212:G214"/>
    <mergeCell ref="L212:N212"/>
    <mergeCell ref="A209:A211"/>
    <mergeCell ref="B209:B211"/>
    <mergeCell ref="C209:C211"/>
    <mergeCell ref="E209:E211"/>
    <mergeCell ref="F209:F211"/>
    <mergeCell ref="J209:J211"/>
    <mergeCell ref="J212:J214"/>
    <mergeCell ref="G215:G217"/>
    <mergeCell ref="L215:N215"/>
    <mergeCell ref="A218:A220"/>
    <mergeCell ref="B218:B220"/>
    <mergeCell ref="C218:C220"/>
    <mergeCell ref="E218:E220"/>
    <mergeCell ref="F218:F220"/>
    <mergeCell ref="G218:G220"/>
    <mergeCell ref="L218:N218"/>
    <mergeCell ref="A215:A217"/>
    <mergeCell ref="B215:B217"/>
    <mergeCell ref="C215:C217"/>
    <mergeCell ref="E215:E217"/>
    <mergeCell ref="F215:F217"/>
    <mergeCell ref="J215:J217"/>
    <mergeCell ref="J218:J220"/>
    <mergeCell ref="G221:G223"/>
    <mergeCell ref="L221:N221"/>
    <mergeCell ref="A224:A226"/>
    <mergeCell ref="B224:B226"/>
    <mergeCell ref="C224:C226"/>
    <mergeCell ref="E224:E226"/>
    <mergeCell ref="F224:F226"/>
    <mergeCell ref="G224:G226"/>
    <mergeCell ref="L224:N224"/>
    <mergeCell ref="A221:A223"/>
    <mergeCell ref="B221:B223"/>
    <mergeCell ref="C221:C223"/>
    <mergeCell ref="E221:E223"/>
    <mergeCell ref="F221:F223"/>
    <mergeCell ref="J221:J223"/>
    <mergeCell ref="J224:J226"/>
    <mergeCell ref="G227:G229"/>
    <mergeCell ref="L227:N227"/>
    <mergeCell ref="A230:A232"/>
    <mergeCell ref="B230:B232"/>
    <mergeCell ref="C230:C232"/>
    <mergeCell ref="E230:E232"/>
    <mergeCell ref="F230:F232"/>
    <mergeCell ref="G230:G232"/>
    <mergeCell ref="L230:N230"/>
    <mergeCell ref="A227:A229"/>
    <mergeCell ref="B227:B229"/>
    <mergeCell ref="C227:C229"/>
    <mergeCell ref="E227:E229"/>
    <mergeCell ref="F227:F229"/>
    <mergeCell ref="J227:J229"/>
    <mergeCell ref="J230:J232"/>
    <mergeCell ref="G233:G235"/>
    <mergeCell ref="L233:N233"/>
    <mergeCell ref="A236:A238"/>
    <mergeCell ref="B236:B238"/>
    <mergeCell ref="C236:C238"/>
    <mergeCell ref="E236:E238"/>
    <mergeCell ref="F236:F238"/>
    <mergeCell ref="G236:G238"/>
    <mergeCell ref="L236:N236"/>
    <mergeCell ref="A233:A235"/>
    <mergeCell ref="B233:B235"/>
    <mergeCell ref="C233:C235"/>
    <mergeCell ref="E233:E235"/>
    <mergeCell ref="F233:F235"/>
    <mergeCell ref="J233:J235"/>
    <mergeCell ref="J236:J238"/>
    <mergeCell ref="G239:G241"/>
    <mergeCell ref="L239:N239"/>
    <mergeCell ref="A242:A244"/>
    <mergeCell ref="B242:B244"/>
    <mergeCell ref="C242:C244"/>
    <mergeCell ref="E242:E244"/>
    <mergeCell ref="F242:F244"/>
    <mergeCell ref="G242:G244"/>
    <mergeCell ref="L242:N242"/>
    <mergeCell ref="A239:A241"/>
    <mergeCell ref="B239:B241"/>
    <mergeCell ref="C239:C241"/>
    <mergeCell ref="E239:E241"/>
    <mergeCell ref="F239:F241"/>
    <mergeCell ref="J239:J241"/>
    <mergeCell ref="J242:J244"/>
    <mergeCell ref="G245:G247"/>
    <mergeCell ref="L245:N245"/>
    <mergeCell ref="A248:A250"/>
    <mergeCell ref="B248:B250"/>
    <mergeCell ref="C248:C250"/>
    <mergeCell ref="E248:E250"/>
    <mergeCell ref="F248:F250"/>
    <mergeCell ref="G248:G250"/>
    <mergeCell ref="L248:N248"/>
    <mergeCell ref="A245:A247"/>
    <mergeCell ref="B245:B247"/>
    <mergeCell ref="C245:C247"/>
    <mergeCell ref="E245:E247"/>
    <mergeCell ref="F245:F247"/>
    <mergeCell ref="J245:J247"/>
    <mergeCell ref="J248:J250"/>
    <mergeCell ref="G251:G253"/>
    <mergeCell ref="L251:N251"/>
    <mergeCell ref="A254:A256"/>
    <mergeCell ref="B254:B256"/>
    <mergeCell ref="C254:C256"/>
    <mergeCell ref="E254:E256"/>
    <mergeCell ref="F254:F256"/>
    <mergeCell ref="G254:G256"/>
    <mergeCell ref="L254:N254"/>
    <mergeCell ref="A251:A253"/>
    <mergeCell ref="B251:B253"/>
    <mergeCell ref="C251:C253"/>
    <mergeCell ref="E251:E253"/>
    <mergeCell ref="F251:F253"/>
    <mergeCell ref="J251:J253"/>
    <mergeCell ref="J254:J256"/>
    <mergeCell ref="G257:G259"/>
    <mergeCell ref="L257:N257"/>
    <mergeCell ref="A260:A262"/>
    <mergeCell ref="B260:B262"/>
    <mergeCell ref="C260:C262"/>
    <mergeCell ref="E260:E262"/>
    <mergeCell ref="F260:F262"/>
    <mergeCell ref="G260:G262"/>
    <mergeCell ref="L260:N260"/>
    <mergeCell ref="A257:A259"/>
    <mergeCell ref="B257:B259"/>
    <mergeCell ref="C257:C259"/>
    <mergeCell ref="E257:E259"/>
    <mergeCell ref="F257:F259"/>
    <mergeCell ref="J257:J259"/>
    <mergeCell ref="J260:J262"/>
    <mergeCell ref="G263:G265"/>
    <mergeCell ref="L263:N263"/>
    <mergeCell ref="A266:A268"/>
    <mergeCell ref="B266:B268"/>
    <mergeCell ref="C266:C268"/>
    <mergeCell ref="E266:E268"/>
    <mergeCell ref="F266:F268"/>
    <mergeCell ref="G266:G268"/>
    <mergeCell ref="L266:N266"/>
    <mergeCell ref="A263:A265"/>
    <mergeCell ref="B263:B265"/>
    <mergeCell ref="C263:C265"/>
    <mergeCell ref="E263:E265"/>
    <mergeCell ref="F263:F265"/>
    <mergeCell ref="J263:J265"/>
    <mergeCell ref="J266:J268"/>
    <mergeCell ref="G269:G271"/>
    <mergeCell ref="L269:N269"/>
    <mergeCell ref="A272:A274"/>
    <mergeCell ref="B272:B274"/>
    <mergeCell ref="C272:C274"/>
    <mergeCell ref="E272:E274"/>
    <mergeCell ref="F272:F274"/>
    <mergeCell ref="G272:G274"/>
    <mergeCell ref="L272:N272"/>
    <mergeCell ref="A269:A271"/>
    <mergeCell ref="B269:B271"/>
    <mergeCell ref="C269:C271"/>
    <mergeCell ref="E269:E271"/>
    <mergeCell ref="F269:F271"/>
    <mergeCell ref="J269:J271"/>
    <mergeCell ref="J272:J274"/>
    <mergeCell ref="G275:G277"/>
    <mergeCell ref="L275:N275"/>
    <mergeCell ref="A278:A280"/>
    <mergeCell ref="B278:B280"/>
    <mergeCell ref="C278:C280"/>
    <mergeCell ref="E278:E280"/>
    <mergeCell ref="F278:F280"/>
    <mergeCell ref="G278:G280"/>
    <mergeCell ref="L278:N278"/>
    <mergeCell ref="A275:A277"/>
    <mergeCell ref="B275:B277"/>
    <mergeCell ref="C275:C277"/>
    <mergeCell ref="E275:E277"/>
    <mergeCell ref="F275:F277"/>
    <mergeCell ref="J275:J277"/>
    <mergeCell ref="J278:J280"/>
    <mergeCell ref="G281:G283"/>
    <mergeCell ref="L281:N281"/>
    <mergeCell ref="A284:A286"/>
    <mergeCell ref="B284:B286"/>
    <mergeCell ref="C284:C286"/>
    <mergeCell ref="E284:E286"/>
    <mergeCell ref="F284:F286"/>
    <mergeCell ref="G284:G286"/>
    <mergeCell ref="L284:N284"/>
    <mergeCell ref="A281:A283"/>
    <mergeCell ref="B281:B283"/>
    <mergeCell ref="C281:C283"/>
    <mergeCell ref="E281:E283"/>
    <mergeCell ref="F281:F283"/>
    <mergeCell ref="J281:J283"/>
    <mergeCell ref="J284:J286"/>
    <mergeCell ref="A293:A295"/>
    <mergeCell ref="B293:B295"/>
    <mergeCell ref="C293:C295"/>
    <mergeCell ref="E293:E295"/>
    <mergeCell ref="F293:F295"/>
    <mergeCell ref="G287:G289"/>
    <mergeCell ref="L287:N287"/>
    <mergeCell ref="L296:N296"/>
    <mergeCell ref="A290:A292"/>
    <mergeCell ref="B290:B292"/>
    <mergeCell ref="C290:C292"/>
    <mergeCell ref="E290:E292"/>
    <mergeCell ref="F290:F292"/>
    <mergeCell ref="G290:G292"/>
    <mergeCell ref="L290:N290"/>
    <mergeCell ref="A287:A289"/>
    <mergeCell ref="B287:B289"/>
    <mergeCell ref="C287:C289"/>
    <mergeCell ref="E287:E289"/>
    <mergeCell ref="F287:F289"/>
    <mergeCell ref="J287:J289"/>
    <mergeCell ref="J290:J292"/>
    <mergeCell ref="J293:J295"/>
    <mergeCell ref="J299:J301"/>
    <mergeCell ref="C2:C4"/>
    <mergeCell ref="F2:F4"/>
    <mergeCell ref="E2:E4"/>
    <mergeCell ref="G2:G4"/>
    <mergeCell ref="L2:N2"/>
    <mergeCell ref="A2:A4"/>
    <mergeCell ref="B2:B4"/>
    <mergeCell ref="G299:G301"/>
    <mergeCell ref="L299:N299"/>
    <mergeCell ref="A299:A301"/>
    <mergeCell ref="B299:B301"/>
    <mergeCell ref="C299:C301"/>
    <mergeCell ref="E299:E301"/>
    <mergeCell ref="F299:F301"/>
    <mergeCell ref="G293:G295"/>
    <mergeCell ref="L293:N293"/>
    <mergeCell ref="A296:A298"/>
    <mergeCell ref="B296:B298"/>
    <mergeCell ref="C296:C298"/>
    <mergeCell ref="E296:E298"/>
    <mergeCell ref="F296:F298"/>
    <mergeCell ref="G296:G298"/>
    <mergeCell ref="J296:J298"/>
  </mergeCells>
  <phoneticPr fontId="17" type="noConversion"/>
  <conditionalFormatting sqref="I2:J2 L2 I3:I301 J5 L5 J8 L8 J11 L11 J14 L14 J17 L17 J20 L20 J23 L23 J26 L26 J29 L29 J32 L32 J35 L35 J38 L38 J41 L41 J44 L44 J47 L47 J50 L50 J53 L53 J56 L56 J59 L59 J62 L62 J65 L65 J68 L68 J71 L71 J74 L74 J77 L77 J80 L80 J83 L83 J86 L86 J89 L89 J92 L92 J95 L95 J98 L98 J101 L101 J104 L104 J107 L107 J110 L110 J113 L113 J116 L116 J119 L119 J122 L122 J125 L125 J128 L128 J131 L131 J134 L134 J137 L137 J140 L140 J143 L143 J146 L146 J149 L149 J152 L152 J155 L155 J158 L158 J161 L161 J164 L164 J167 L167 J170 L170 L173 L176 L179 L182 L185 L188 L191 L194 L197 L200 L203 L206 L209 L212 L215 L218 L221 L224 L227 L230 L233 L236 L239 L242 L245 L248 L251 L254 L257 L260 L263 L266 L269 L272 L275 L278 L281 L284 L287 L290 L293 L296 L299">
    <cfRule type="containsText" dxfId="8" priority="508" stopIfTrue="1" operator="containsText" text="þ">
      <formula>NOT(ISERROR(SEARCH("þ",I2)))</formula>
    </cfRule>
    <cfRule type="containsText" dxfId="7" priority="509" stopIfTrue="1" operator="containsText" text="ý">
      <formula>NOT(ISERROR(SEARCH("ý",I2)))</formula>
    </cfRule>
    <cfRule type="containsText" dxfId="6" priority="510" stopIfTrue="1" operator="containsText" text="X">
      <formula>NOT(ISERROR(SEARCH("X",I2)))</formula>
    </cfRule>
  </conditionalFormatting>
  <conditionalFormatting sqref="J173 J176 J179 J182 J185 J188 J191 J194 J197 J200 J203 J206 J209 J212 J215 J218 J221 J224 J227 J230 J233 J236 J239 J242 J245 J248 J251 J254 J257 J260 J263 J266 J269 J272 J275 J278 J281 J284 J287 J290 J293 J296 J299">
    <cfRule type="containsText" dxfId="5" priority="1" stopIfTrue="1" operator="containsText" text="þ">
      <formula>NOT(ISERROR(SEARCH("þ",J173)))</formula>
    </cfRule>
    <cfRule type="containsText" dxfId="4" priority="2" stopIfTrue="1" operator="containsText" text="ý">
      <formula>NOT(ISERROR(SEARCH("ý",J173)))</formula>
    </cfRule>
    <cfRule type="containsText" dxfId="3" priority="3" stopIfTrue="1" operator="containsText" text="X">
      <formula>NOT(ISERROR(SEARCH("X",J173)))</formula>
    </cfRule>
  </conditionalFormatting>
  <conditionalFormatting sqref="M2:M301">
    <cfRule type="containsText" dxfId="2" priority="4" stopIfTrue="1" operator="containsText" text="þ">
      <formula>NOT(ISERROR(SEARCH("þ",M2)))</formula>
    </cfRule>
    <cfRule type="containsText" dxfId="1" priority="5" stopIfTrue="1" operator="containsText" text="ý">
      <formula>NOT(ISERROR(SEARCH("ý",M2)))</formula>
    </cfRule>
    <cfRule type="containsText" dxfId="0" priority="6" stopIfTrue="1" operator="containsText" text="X">
      <formula>NOT(ISERROR(SEARCH("X",M2)))</formula>
    </cfRule>
  </conditionalFormatting>
  <dataValidations count="6">
    <dataValidation type="list" allowBlank="1" showInputMessage="1" showErrorMessage="1" sqref="H2 H257 H260 H263 H266 H269 H272 H275 H278 H281 H284 H287 H5 H173 H299 H176 H179 H182 H185 H188 H191 H194 H197 H200 H203 H206 H209 H212 H215 H218 H221 H290 H293 H296 H224 H227 H230 H233 H236 H239 H242 H245 H248 H251 H254 H8 H14 H20 H26 H32 H38 H44 H50 H56 H62 H68 H74 H80 H86 H92 H98 H104 H110 H116 H122 H128 H134 H140 H146 H152 H158 H164 H170 H11 H17 H23 H29 H35 H41 H47 H53 H59 H65 H71 H77 H83 H89 H95 H101 H107 H113 H119 H125 H131 H137 H143 H149 H155 H161 H167">
      <formula1>INDIRECT("S"&amp;$F2)</formula1>
    </dataValidation>
    <dataValidation type="list" allowBlank="1" showInputMessage="1" showErrorMessage="1" errorTitle="Categoria inválida." error="Escolha uma das categorias da lista." sqref="H3 H258 H261 H264 H267 H270 H273 H276 H279 H282 H285 H288 H6 H174 H300 H177 H180 H183 H186 H189 H192 H195 H198 H201 H204 H207 H210 H213 H291 H216 H219 H294 H297 H222 H225 H228 H231 H234 H237 H240 H243 H246 H249 H252 H255 H9 H15 H21 H27 H33 H39 H45 H51 H57 H63 H69 H75 H81 H87 H93 H99 H105 H111 H117 H123 H129 H135 H141 H147 H153 H159 H165 H171 H12 H18 H24 H30 H36 H42 H48 H54 H60 H66 H72 H78 H84 H90 H96 H102 H108 H114 H120 H126 H132 H138 H144 H150 H156 H162 H168">
      <formula1>INDIRECT("D"&amp;$F2)</formula1>
    </dataValidation>
    <dataValidation type="list" allowBlank="1" showInputMessage="1" showErrorMessage="1" sqref="H4 H7 H10 H16 H22 H28 H34 H40 H46 H52 H58 H64 H70 H76 H82 H88 H94 H100 H106 H112 H118 H124 H130 H136 H142 H148 H154 H160 H166 H172 H13 H19 H25 H31 H37 H43 H49 H55 H61 H67 H73 H79 H85 H91 H97 H103 H109 H115 H121 H127 H133 H139 H145 H151 H157 H163 H169">
      <formula1>INDIRECT("DX")</formula1>
    </dataValidation>
    <dataValidation type="list" allowBlank="1" showInputMessage="1" showErrorMessage="1" sqref="H247 H292 H298 H295 H286 H283 H280 H277 H274 H271 H268 H181 H244 H289 H241 H235 H184 H250 H187 H190 H193 H196 H199 H238 H202 H232 H205 H208 H211 H253 H223 H226 H256 H229 H259 H262 H265 H214 H217 H220 H175 H178">
      <formula1>$B$48:$B$57</formula1>
    </dataValidation>
    <dataValidation type="list" allowBlank="1" showInputMessage="1" showErrorMessage="1" sqref="J2 J263 J266 J269 J272 J275 J278 J281 J284 J287 J290 J293 J296 J299 J173 J176 J179 J182 J185 J188 J191 J194 J197 J200 J203 J206 J209 J212 J215 J218 J221 J224 J227 J230 J233 J236 J239 J242 J245 J248 J251 J254 J257 J260 J5 J8 J11 J14 J17 J20 J23 J26 J29 J32 J35 J38 J41 J44 J47 J50 J53 J56 J59 J62 J65 J68 J71 J74 J77 J80 J83 J86 J89 J92 J95 J98 J101 J104 J107 J110 J113 J116 J119 J122 J125 J128 J131 J134 J137 J140 J143 J146 J149 J152 J155 J158 J161 J164 J167 J170">
      <formula1>"Sim,Não"</formula1>
    </dataValidation>
    <dataValidation type="textLength" allowBlank="1" showInputMessage="1" showErrorMessage="1" error="Colocar CPF valido" prompt="Colocar CPF valido" sqref="D12 D6 D9 D3 D15 D18 D21 D24 D27 D30 D33 D36 D39 D42 D45 D48 D51 D54 D57 D60 D63 D66 D69 D72 D75 D78 D81 D84 D87 D90 D93 D96 D99 D102 D105 D108 D111 D114 D117 D120 D123 D126 D129 D132 D135 D138 D141 D144 D147 D150">
      <formula1>4</formula1>
      <formula2>18</formula2>
    </dataValidation>
  </dataValidations>
  <printOptions horizontalCentered="1"/>
  <pageMargins left="0.19685039370078741" right="0.19685039370078741" top="0.19685039370078741" bottom="0.19685039370078741" header="0" footer="0"/>
  <pageSetup paperSize="9" scale="45" orientation="landscape" r:id="rId1"/>
  <colBreaks count="1" manualBreakCount="1">
    <brk id="14"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Geral!$B$42:$B$48</xm:f>
          </x14:formula1>
          <xm:sqref>H301</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vt:i4>
      </vt:variant>
      <vt:variant>
        <vt:lpstr>Intervalos nomeados</vt:lpstr>
      </vt:variant>
      <vt:variant>
        <vt:i4>6</vt:i4>
      </vt:variant>
    </vt:vector>
  </HeadingPairs>
  <TitlesOfParts>
    <vt:vector size="9" baseType="lpstr">
      <vt:lpstr>Geral</vt:lpstr>
      <vt:lpstr>Atletas</vt:lpstr>
      <vt:lpstr>Inscrições</vt:lpstr>
      <vt:lpstr>Inscrições!Area_de_impressao</vt:lpstr>
      <vt:lpstr>DF</vt:lpstr>
      <vt:lpstr>DM</vt:lpstr>
      <vt:lpstr>DX</vt:lpstr>
      <vt:lpstr>SF</vt:lpstr>
      <vt:lpstr>SM</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Mastrascusa Rodrigues</dc:creator>
  <cp:lastModifiedBy>USUARIO</cp:lastModifiedBy>
  <cp:lastPrinted>2019-06-06T01:39:10Z</cp:lastPrinted>
  <dcterms:created xsi:type="dcterms:W3CDTF">2015-10-16T14:31:31Z</dcterms:created>
  <dcterms:modified xsi:type="dcterms:W3CDTF">2026-03-14T19:58:15Z</dcterms:modified>
</cp:coreProperties>
</file>